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740" windowWidth="11355" windowHeight="4080" activeTab="0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<sst xmlns="http://schemas.openxmlformats.org/spreadsheetml/2006/main" count="270" uniqueCount="259">
  <si>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</si>
  <si>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</si>
  <si>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</si>
  <si>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</si>
  <si>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</si>
  <si>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</si>
  <si>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</si>
  <si>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</si>
  <si>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</si>
  <si>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</si>
  <si>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</si>
  <si>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</si>
  <si>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</si>
  <si>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</si>
  <si>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</si>
  <si>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</si>
  <si>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</si>
  <si>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</si>
  <si>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</si>
  <si>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</si>
  <si>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</si>
  <si>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</si>
  <si>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</si>
  <si>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</si>
  <si>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</si>
  <si>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</si>
  <si>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</si>
  <si>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</si>
  <si>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</si>
  <si>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</si>
  <si>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</si>
  <si>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</si>
  <si>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</si>
  <si>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</si>
  <si>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</si>
  <si>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</si>
  <si>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</si>
  <si>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</si>
  <si>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</si>
  <si>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</si>
  <si>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</si>
  <si>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</si>
  <si>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</si>
  <si>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</si>
  <si>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</si>
  <si>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</si>
  <si>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</si>
  <si>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</si>
  <si>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</si>
  <si>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</si>
  <si>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</si>
  <si>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</si>
  <si>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</si>
  <si>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</si>
  <si>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</si>
  <si>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</si>
  <si>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</si>
  <si>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</si>
  <si>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</si>
  <si>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</si>
  <si>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</si>
  <si>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</si>
  <si>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</si>
  <si>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</si>
  <si>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</si>
  <si>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</si>
  <si>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</si>
  <si>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</si>
  <si>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</si>
  <si>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</si>
  <si>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</si>
  <si>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</si>
  <si>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</si>
  <si>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</si>
  <si>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</si>
  <si>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</si>
  <si>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</si>
  <si>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</si>
  <si>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</si>
  <si>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</si>
  <si>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</si>
  <si>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</si>
  <si>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</si>
  <si>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</si>
  <si>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</si>
  <si>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</si>
  <si>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</si>
  <si>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</si>
  <si>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</si>
  <si>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</si>
  <si>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</si>
  <si>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</si>
  <si>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</si>
  <si>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</si>
  <si>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</si>
  <si>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</si>
  <si>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</si>
  <si>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</si>
  <si>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</si>
  <si>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</si>
  <si>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</si>
  <si>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</si>
  <si>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</si>
  <si>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</si>
  <si>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</si>
  <si>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</si>
  <si>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</si>
  <si>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</si>
  <si>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</si>
  <si>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</si>
  <si>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</si>
  <si>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</si>
  <si>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</si>
  <si>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</si>
  <si>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</si>
  <si>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</si>
  <si>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</si>
  <si>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</si>
  <si>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</si>
  <si>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</si>
  <si>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</si>
  <si>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</si>
  <si>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</si>
  <si>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</si>
  <si>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</si>
  <si>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</si>
  <si>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</si>
  <si>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</si>
  <si>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</si>
  <si>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</si>
  <si>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</si>
  <si>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</si>
  <si>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</si>
  <si>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</si>
  <si>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</si>
  <si>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</si>
  <si>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</si>
  <si>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</si>
  <si>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</si>
  <si>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</si>
  <si>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</si>
  <si>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</si>
  <si>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</si>
  <si>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</si>
  <si>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</si>
  <si>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</si>
  <si>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</si>
  <si>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</si>
  <si>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</si>
  <si>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</si>
  <si>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</si>
  <si>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</si>
  <si>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</si>
  <si>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</si>
  <si>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</si>
  <si>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</si>
  <si>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</si>
  <si>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</si>
  <si>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</si>
  <si>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</si>
  <si>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</si>
  <si>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</si>
  <si>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</si>
  <si>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</si>
  <si>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Приходи  из  Буџета - Канцеларијa за превенцију малигних болести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</si>
  <si>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</si>
  <si>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</si>
  <si>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</si>
  <si>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</si>
  <si>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Меморандумске  ставке  за  рефундацију  расхода-породиље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</si>
  <si>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</si>
  <si>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</si>
  <si>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</si>
  <si>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</si>
  <si>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</si>
  <si>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</si>
  <si>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</si>
  <si>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</si>
  <si>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</si>
  <si>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</si>
  <si>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</si>
  <si>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</si>
  <si>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</si>
  <si>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</si>
  <si>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</si>
  <si>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</si>
  <si>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</si>
  <si>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</si>
  <si>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</si>
  <si>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</si>
  <si>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</si>
  <si>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</si>
  <si>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</si>
  <si>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</si>
  <si>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</si>
  <si>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</si>
  <si>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</si>
  <si>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</si>
  <si>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</si>
  <si>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</si>
  <si>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</si>
  <si>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</si>
  <si>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</si>
  <si>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</si>
  <si>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</si>
  <si>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Приходи  са  благајне  за  обрачун  ПДВ  по  општој  стопи-бифе</t>
  </si>
  <si>
    <t>Трансфер од РФЗО-а за вакцине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</si>
  <si>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</si>
  <si>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</si>
  <si>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</si>
  <si>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</si>
  <si>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</si>
  <si>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</si>
  <si>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</si>
  <si>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</si>
  <si>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</si>
  <si>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</si>
  <si>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</si>
  <si>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</si>
  <si>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</si>
  <si>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</si>
  <si>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</si>
  <si>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</si>
  <si>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</si>
  <si>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</si>
  <si>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Лимарски радови за опрему за саобраћај</t>
  </si>
  <si>
    <t>Остале административне услуге (Уговори о делу, ППП)</t>
  </si>
  <si>
    <t>% извршења</t>
  </si>
  <si>
    <t>Укупни Приходи</t>
  </si>
  <si>
    <t>Укупни Расходи</t>
  </si>
  <si>
    <t xml:space="preserve"> </t>
  </si>
  <si>
    <t>Приходи из Буџета - за инвестиционе радове и одржавање</t>
  </si>
  <si>
    <t>Укупно планирано за 2016.</t>
  </si>
  <si>
    <t>,</t>
  </si>
  <si>
    <t>Извршење 01.01-31.12.2016.</t>
  </si>
  <si>
    <t>Лекови - Материјал за имунизацију за централизовано снабдевање-РФЗО</t>
  </si>
  <si>
    <t>Теренско возило</t>
  </si>
  <si>
    <t>Остале поправке и одржавање опреме за саобраћај</t>
  </si>
  <si>
    <t>Текуће поправке и одржабање осталих објеката</t>
  </si>
  <si>
    <t>Трошкови спортских услуга</t>
  </si>
  <si>
    <t>Остале услуге - коричење</t>
  </si>
  <si>
    <t>Електронска опрема</t>
  </si>
  <si>
    <t>Фотографска опрема</t>
  </si>
  <si>
    <t>Чланарине</t>
  </si>
  <si>
    <t>Услуге штампања часописа</t>
  </si>
  <si>
    <t>Амортизација</t>
  </si>
  <si>
    <t>Дефицит</t>
  </si>
  <si>
    <t>Укупно</t>
  </si>
  <si>
    <t>Планирано за 2017</t>
  </si>
  <si>
    <t>Извршење за  01.01-31.12.2017</t>
  </si>
  <si>
    <t xml:space="preserve">Корекција дефицита 2017. године из неутрошених средстава из ранијих година  </t>
  </si>
  <si>
    <t>СУФИЦИТ ПОСЛЕ СПРОВЕДЕНЕ КОРЕКЦИЈЕ</t>
  </si>
  <si>
    <t>Извршење за 01.01-31.12.2016.</t>
  </si>
  <si>
    <t>Извршење  01.01-31.12.2017</t>
  </si>
  <si>
    <t>Фебруар 2018. године</t>
  </si>
  <si>
    <t>ЗА ПЕРИОД 01.01-31.12.2017. ГОДИНУ</t>
  </si>
  <si>
    <t>у хиљадама динара</t>
  </si>
  <si>
    <t>ИЗВЕШТАЈ</t>
  </si>
  <si>
    <t>О ФИНАНСИЈСКОМ ПОСЛОВАЊУ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</si>
</sst>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20" borderId="10" xfId="0" applyFont="1" applyFill="1" applyBorder="1" applyAlignment="1">
      <alignment horizontal="center" wrapText="1"/>
    </xf>
    <xf numFmtId="0" fontId="10" fillId="2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3" fontId="1" fillId="0" borderId="15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9" fillId="0" borderId="10" xfId="42" applyNumberFormat="1" applyFont="1" applyFill="1" applyBorder="1" applyAlignment="1">
      <alignment/>
    </xf>
    <xf numFmtId="0" fontId="4" fillId="20" borderId="16" xfId="0" applyFont="1" applyFill="1" applyBorder="1" applyAlignment="1">
      <alignment wrapText="1"/>
    </xf>
    <xf numFmtId="3" fontId="13" fillId="21" borderId="17" xfId="0" applyNumberFormat="1" applyFont="1" applyFill="1" applyBorder="1" applyAlignment="1">
      <alignment horizontal="center" vertical="center" wrapText="1"/>
    </xf>
    <xf numFmtId="0" fontId="12" fillId="21" borderId="18" xfId="0" applyFont="1" applyFill="1" applyBorder="1" applyAlignment="1">
      <alignment horizontal="center" vertical="center" wrapText="1"/>
    </xf>
    <xf numFmtId="3" fontId="1" fillId="0" borderId="19" xfId="45" applyNumberFormat="1" applyFont="1" applyFill="1" applyBorder="1" applyAlignment="1">
      <alignment wrapText="1"/>
    </xf>
    <xf numFmtId="3" fontId="1" fillId="0" borderId="20" xfId="45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186" fontId="10" fillId="20" borderId="22" xfId="42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 shrinkToFit="1"/>
    </xf>
    <xf numFmtId="0" fontId="2" fillId="0" borderId="11" xfId="0" applyFont="1" applyFill="1" applyBorder="1" applyAlignment="1">
      <alignment vertical="distributed"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top" wrapText="1"/>
    </xf>
    <xf numFmtId="3" fontId="2" fillId="0" borderId="21" xfId="42" applyNumberFormat="1" applyFont="1" applyFill="1" applyBorder="1" applyAlignment="1">
      <alignment/>
    </xf>
    <xf numFmtId="3" fontId="1" fillId="0" borderId="21" xfId="42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3" fontId="2" fillId="0" borderId="23" xfId="42" applyNumberFormat="1" applyFont="1" applyFill="1" applyBorder="1" applyAlignment="1">
      <alignment/>
    </xf>
    <xf numFmtId="3" fontId="2" fillId="0" borderId="24" xfId="42" applyNumberFormat="1" applyFont="1" applyFill="1" applyBorder="1" applyAlignment="1">
      <alignment/>
    </xf>
    <xf numFmtId="3" fontId="9" fillId="0" borderId="21" xfId="42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wrapText="1"/>
    </xf>
    <xf numFmtId="3" fontId="1" fillId="24" borderId="13" xfId="0" applyNumberFormat="1" applyFont="1" applyFill="1" applyBorder="1" applyAlignment="1">
      <alignment horizontal="right" wrapText="1"/>
    </xf>
    <xf numFmtId="3" fontId="2" fillId="24" borderId="10" xfId="0" applyNumberFormat="1" applyFont="1" applyFill="1" applyBorder="1" applyAlignment="1">
      <alignment horizontal="right" wrapText="1"/>
    </xf>
    <xf numFmtId="3" fontId="2" fillId="24" borderId="10" xfId="0" applyNumberFormat="1" applyFont="1" applyFill="1" applyBorder="1" applyAlignment="1">
      <alignment horizontal="right" wrapText="1"/>
    </xf>
    <xf numFmtId="3" fontId="2" fillId="24" borderId="25" xfId="0" applyNumberFormat="1" applyFont="1" applyFill="1" applyBorder="1" applyAlignment="1">
      <alignment horizontal="right" wrapText="1"/>
    </xf>
    <xf numFmtId="3" fontId="2" fillId="24" borderId="11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vertical="top" wrapText="1"/>
    </xf>
    <xf numFmtId="3" fontId="2" fillId="24" borderId="10" xfId="44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71" fontId="11" fillId="24" borderId="10" xfId="44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42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2" fontId="16" fillId="0" borderId="26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 vertical="top" wrapText="1"/>
    </xf>
    <xf numFmtId="3" fontId="17" fillId="0" borderId="21" xfId="0" applyNumberFormat="1" applyFont="1" applyFill="1" applyBorder="1" applyAlignment="1">
      <alignment wrapText="1"/>
    </xf>
    <xf numFmtId="3" fontId="17" fillId="0" borderId="10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171" fontId="16" fillId="0" borderId="0" xfId="42" applyFont="1" applyFill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171" fontId="18" fillId="0" borderId="0" xfId="42" applyFont="1" applyFill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1" fillId="0" borderId="16" xfId="42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3" fontId="1" fillId="0" borderId="30" xfId="42" applyNumberFormat="1" applyFont="1" applyFill="1" applyBorder="1" applyAlignment="1">
      <alignment wrapText="1"/>
    </xf>
    <xf numFmtId="171" fontId="0" fillId="0" borderId="0" xfId="42" applyFont="1" applyFill="1" applyAlignment="1">
      <alignment horizontal="center" vertical="center"/>
    </xf>
    <xf numFmtId="171" fontId="11" fillId="0" borderId="31" xfId="44" applyFont="1" applyFill="1" applyBorder="1" applyAlignment="1">
      <alignment horizontal="center" vertical="center"/>
    </xf>
    <xf numFmtId="171" fontId="11" fillId="0" borderId="26" xfId="44" applyFont="1" applyFill="1" applyBorder="1" applyAlignment="1">
      <alignment horizontal="center" vertical="center"/>
    </xf>
    <xf numFmtId="171" fontId="19" fillId="0" borderId="26" xfId="44" applyFont="1" applyFill="1" applyBorder="1" applyAlignment="1">
      <alignment horizontal="center" vertical="center"/>
    </xf>
    <xf numFmtId="171" fontId="11" fillId="0" borderId="27" xfId="44" applyFont="1" applyFill="1" applyBorder="1" applyAlignment="1">
      <alignment horizontal="center" vertical="center"/>
    </xf>
    <xf numFmtId="171" fontId="4" fillId="0" borderId="0" xfId="42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3" fontId="2" fillId="0" borderId="32" xfId="44" applyNumberFormat="1" applyFont="1" applyFill="1" applyBorder="1" applyAlignment="1">
      <alignment/>
    </xf>
    <xf numFmtId="0" fontId="2" fillId="0" borderId="21" xfId="0" applyFont="1" applyFill="1" applyBorder="1" applyAlignment="1">
      <alignment vertical="top" wrapText="1"/>
    </xf>
    <xf numFmtId="3" fontId="2" fillId="0" borderId="21" xfId="44" applyNumberFormat="1" applyFont="1" applyFill="1" applyBorder="1" applyAlignment="1">
      <alignment/>
    </xf>
    <xf numFmtId="3" fontId="2" fillId="0" borderId="21" xfId="44" applyNumberFormat="1" applyFont="1" applyFill="1" applyBorder="1" applyAlignment="1">
      <alignment/>
    </xf>
    <xf numFmtId="3" fontId="1" fillId="0" borderId="21" xfId="44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2" fillId="0" borderId="32" xfId="0" applyFont="1" applyFill="1" applyBorder="1" applyAlignment="1">
      <alignment vertical="top" wrapText="1"/>
    </xf>
    <xf numFmtId="3" fontId="2" fillId="0" borderId="21" xfId="42" applyNumberFormat="1" applyFont="1" applyFill="1" applyBorder="1" applyAlignment="1">
      <alignment wrapText="1"/>
    </xf>
    <xf numFmtId="2" fontId="16" fillId="0" borderId="26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13" fillId="21" borderId="30" xfId="0" applyNumberFormat="1" applyFont="1" applyFill="1" applyBorder="1" applyAlignment="1">
      <alignment horizontal="center" vertical="center" wrapText="1"/>
    </xf>
    <xf numFmtId="0" fontId="12" fillId="21" borderId="30" xfId="0" applyFont="1" applyFill="1" applyBorder="1" applyAlignment="1">
      <alignment horizontal="center" vertical="center" wrapText="1"/>
    </xf>
    <xf numFmtId="171" fontId="13" fillId="21" borderId="29" xfId="42" applyFont="1" applyFill="1" applyBorder="1" applyAlignment="1">
      <alignment horizontal="center" vertical="center" wrapText="1"/>
    </xf>
    <xf numFmtId="171" fontId="12" fillId="20" borderId="30" xfId="42" applyFont="1" applyFill="1" applyBorder="1" applyAlignment="1">
      <alignment horizontal="center" vertical="center" wrapText="1"/>
    </xf>
    <xf numFmtId="171" fontId="14" fillId="0" borderId="10" xfId="44" applyFont="1" applyFill="1" applyBorder="1" applyAlignment="1">
      <alignment horizontal="center" vertical="center"/>
    </xf>
    <xf numFmtId="171" fontId="12" fillId="20" borderId="10" xfId="42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1" fillId="0" borderId="14" xfId="42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1" fontId="2" fillId="0" borderId="0" xfId="42" applyFont="1" applyFill="1" applyAlignment="1">
      <alignment horizontal="center" vertical="center"/>
    </xf>
    <xf numFmtId="171" fontId="9" fillId="0" borderId="0" xfId="42" applyFont="1" applyFill="1" applyAlignment="1">
      <alignment horizontal="center" vertical="center"/>
    </xf>
    <xf numFmtId="0" fontId="12" fillId="21" borderId="22" xfId="0" applyFont="1" applyFill="1" applyBorder="1" applyAlignment="1">
      <alignment horizontal="center" vertical="center" wrapText="1"/>
    </xf>
    <xf numFmtId="171" fontId="12" fillId="21" borderId="33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0">
      <selection activeCell="A17" sqref="A17"/>
    </sheetView>
  </sheetViews>
  <sheetFormatPr defaultColWidth="9.140625" defaultRowHeight="12.75"/>
  <cols>
    <col min="1" max="1" width="120.28125" style="0" customWidth="1"/>
  </cols>
  <sheetData>
    <row r="1" ht="18">
      <c r="A1" s="4" t="s">
        <v>112</v>
      </c>
    </row>
    <row r="2" ht="18">
      <c r="A2" s="4" t="s">
        <v>113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257</v>
      </c>
    </row>
    <row r="9" ht="36.75" customHeight="1">
      <c r="A9" s="1" t="s">
        <v>258</v>
      </c>
    </row>
    <row r="10" ht="39.75" customHeight="1">
      <c r="A10" s="5" t="s">
        <v>255</v>
      </c>
    </row>
    <row r="11" ht="22.5">
      <c r="A11" s="5"/>
    </row>
    <row r="12" ht="27">
      <c r="A12" s="1"/>
    </row>
    <row r="17" ht="324" customHeight="1"/>
    <row r="18" ht="15">
      <c r="A18" s="3" t="s">
        <v>254</v>
      </c>
    </row>
  </sheetData>
  <sheetProtection/>
  <printOptions/>
  <pageMargins left="0.7" right="0.7" top="0.75" bottom="0.75" header="0.3" footer="0.3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40">
      <selection activeCell="G7" sqref="G7"/>
    </sheetView>
  </sheetViews>
  <sheetFormatPr defaultColWidth="9.140625" defaultRowHeight="12.75"/>
  <cols>
    <col min="1" max="1" width="14.00390625" style="0" bestFit="1" customWidth="1"/>
    <col min="2" max="2" width="87.140625" style="0" bestFit="1" customWidth="1"/>
    <col min="3" max="3" width="17.7109375" style="0" hidden="1" customWidth="1"/>
    <col min="4" max="4" width="18.00390625" style="31" hidden="1" customWidth="1"/>
    <col min="5" max="5" width="15.7109375" style="87" hidden="1" customWidth="1"/>
    <col min="6" max="6" width="13.8515625" style="0" bestFit="1" customWidth="1"/>
    <col min="7" max="7" width="18.00390625" style="31" customWidth="1"/>
    <col min="8" max="8" width="16.28125" style="87" customWidth="1"/>
  </cols>
  <sheetData>
    <row r="1" spans="1:7" ht="15.75" customHeight="1" thickBot="1">
      <c r="A1" s="8"/>
      <c r="B1" s="16"/>
      <c r="G1" s="102" t="s">
        <v>256</v>
      </c>
    </row>
    <row r="2" spans="1:8" ht="66" customHeight="1" thickBot="1">
      <c r="A2" s="37"/>
      <c r="B2" s="38" t="s">
        <v>0</v>
      </c>
      <c r="C2" s="50" t="s">
        <v>232</v>
      </c>
      <c r="D2" s="51" t="s">
        <v>234</v>
      </c>
      <c r="E2" s="137" t="s">
        <v>227</v>
      </c>
      <c r="F2" s="133" t="s">
        <v>248</v>
      </c>
      <c r="G2" s="152" t="s">
        <v>253</v>
      </c>
      <c r="H2" s="153" t="s">
        <v>227</v>
      </c>
    </row>
    <row r="3" spans="1:8" ht="27" customHeight="1">
      <c r="A3" s="6">
        <v>7</v>
      </c>
      <c r="B3" s="6" t="s">
        <v>1</v>
      </c>
      <c r="C3" s="76">
        <f>C4+C7+C21+C26+C31</f>
        <v>1702321</v>
      </c>
      <c r="D3" s="76">
        <f>D4+D7+D21+D26+D31</f>
        <v>1337070</v>
      </c>
      <c r="E3" s="89">
        <f aca="true" t="shared" si="0" ref="E3:E24">D3/C3*100</f>
        <v>78.54394089011414</v>
      </c>
      <c r="F3" s="77">
        <v>1838543</v>
      </c>
      <c r="G3" s="45">
        <f>G4+G7+G21+G26+G31</f>
        <v>1228506</v>
      </c>
      <c r="H3" s="88">
        <f>G3/F3*100</f>
        <v>66.81954134333546</v>
      </c>
    </row>
    <row r="4" spans="1:8" ht="27" customHeight="1">
      <c r="A4" s="6">
        <v>73</v>
      </c>
      <c r="B4" s="6" t="s">
        <v>185</v>
      </c>
      <c r="C4" s="76">
        <f>C5</f>
        <v>4000</v>
      </c>
      <c r="D4" s="76"/>
      <c r="E4" s="89">
        <f t="shared" si="0"/>
        <v>0</v>
      </c>
      <c r="F4" s="76">
        <v>4000</v>
      </c>
      <c r="G4" s="32">
        <f>G5</f>
        <v>2606</v>
      </c>
      <c r="H4" s="88">
        <f aca="true" t="shared" si="1" ref="H4:H33">G4/F4*100</f>
        <v>65.14999999999999</v>
      </c>
    </row>
    <row r="5" spans="1:8" ht="27" customHeight="1">
      <c r="A5" s="6">
        <v>7321</v>
      </c>
      <c r="B5" s="6" t="s">
        <v>186</v>
      </c>
      <c r="C5" s="76">
        <f>C6</f>
        <v>4000</v>
      </c>
      <c r="D5" s="76"/>
      <c r="E5" s="89">
        <f t="shared" si="0"/>
        <v>0</v>
      </c>
      <c r="F5" s="76">
        <v>4000</v>
      </c>
      <c r="G5" s="32">
        <f>G6</f>
        <v>2606</v>
      </c>
      <c r="H5" s="88">
        <f t="shared" si="1"/>
        <v>65.14999999999999</v>
      </c>
    </row>
    <row r="6" spans="1:8" ht="27" customHeight="1">
      <c r="A6" s="10">
        <v>732121</v>
      </c>
      <c r="B6" s="9" t="s">
        <v>170</v>
      </c>
      <c r="C6" s="78">
        <v>4000</v>
      </c>
      <c r="D6" s="78"/>
      <c r="E6" s="89">
        <f t="shared" si="0"/>
        <v>0</v>
      </c>
      <c r="F6" s="79">
        <v>4000</v>
      </c>
      <c r="G6" s="33">
        <v>2606</v>
      </c>
      <c r="H6" s="88">
        <f t="shared" si="1"/>
        <v>65.14999999999999</v>
      </c>
    </row>
    <row r="7" spans="1:8" ht="27" customHeight="1">
      <c r="A7" s="6">
        <v>74</v>
      </c>
      <c r="B7" s="6" t="s">
        <v>194</v>
      </c>
      <c r="C7" s="76">
        <f>C8+C15</f>
        <v>211583</v>
      </c>
      <c r="D7" s="76">
        <f>D8+D15</f>
        <v>83303</v>
      </c>
      <c r="E7" s="89">
        <f t="shared" si="0"/>
        <v>39.3713105495243</v>
      </c>
      <c r="F7" s="76">
        <v>261635</v>
      </c>
      <c r="G7" s="32">
        <f>G8+G15</f>
        <v>89235</v>
      </c>
      <c r="H7" s="88">
        <f t="shared" si="1"/>
        <v>34.106675330135495</v>
      </c>
    </row>
    <row r="8" spans="1:8" ht="27" customHeight="1">
      <c r="A8" s="6">
        <v>742</v>
      </c>
      <c r="B8" s="6" t="s">
        <v>2</v>
      </c>
      <c r="C8" s="76">
        <f>SUM(C9:C14)</f>
        <v>171447</v>
      </c>
      <c r="D8" s="76">
        <f>D9+D10+D11+D12+D13+D14</f>
        <v>75106</v>
      </c>
      <c r="E8" s="89">
        <f t="shared" si="0"/>
        <v>43.807124067496076</v>
      </c>
      <c r="F8" s="76">
        <f>F9+F10+F11+F12+F13+F14</f>
        <v>212285</v>
      </c>
      <c r="G8" s="32">
        <f>G9+G10+G11+G12+G13+G14</f>
        <v>81036</v>
      </c>
      <c r="H8" s="88">
        <f t="shared" si="1"/>
        <v>38.173210542431164</v>
      </c>
    </row>
    <row r="9" spans="1:8" ht="27" customHeight="1">
      <c r="A9" s="7">
        <v>742121</v>
      </c>
      <c r="B9" s="7" t="s">
        <v>128</v>
      </c>
      <c r="C9" s="78">
        <v>158367</v>
      </c>
      <c r="D9" s="78">
        <v>59208</v>
      </c>
      <c r="E9" s="89">
        <f t="shared" si="0"/>
        <v>37.38657674894391</v>
      </c>
      <c r="F9" s="79">
        <v>190175</v>
      </c>
      <c r="G9" s="33">
        <v>60700</v>
      </c>
      <c r="H9" s="88">
        <f t="shared" si="1"/>
        <v>31.917970290521886</v>
      </c>
    </row>
    <row r="10" spans="1:8" ht="27" customHeight="1">
      <c r="A10" s="7">
        <v>7421210</v>
      </c>
      <c r="B10" s="7" t="s">
        <v>3</v>
      </c>
      <c r="C10" s="78">
        <v>3500</v>
      </c>
      <c r="D10" s="78">
        <v>767</v>
      </c>
      <c r="E10" s="89">
        <f t="shared" si="0"/>
        <v>21.914285714285715</v>
      </c>
      <c r="F10" s="79">
        <v>3500</v>
      </c>
      <c r="G10" s="33">
        <v>672</v>
      </c>
      <c r="H10" s="88">
        <f t="shared" si="1"/>
        <v>19.2</v>
      </c>
    </row>
    <row r="11" spans="1:8" ht="27" customHeight="1">
      <c r="A11" s="7">
        <v>7421211</v>
      </c>
      <c r="B11" s="7" t="s">
        <v>4</v>
      </c>
      <c r="C11" s="78">
        <v>9200</v>
      </c>
      <c r="D11" s="80">
        <v>14902</v>
      </c>
      <c r="E11" s="89">
        <f t="shared" si="0"/>
        <v>161.97826086956522</v>
      </c>
      <c r="F11" s="79">
        <v>16000</v>
      </c>
      <c r="G11" s="33">
        <v>19649</v>
      </c>
      <c r="H11" s="88">
        <f t="shared" si="1"/>
        <v>122.80625</v>
      </c>
    </row>
    <row r="12" spans="1:8" ht="27" customHeight="1">
      <c r="A12" s="7">
        <v>7421213</v>
      </c>
      <c r="B12" s="7" t="s">
        <v>205</v>
      </c>
      <c r="C12" s="78">
        <v>300</v>
      </c>
      <c r="D12" s="78">
        <v>180</v>
      </c>
      <c r="E12" s="89">
        <f t="shared" si="0"/>
        <v>60</v>
      </c>
      <c r="F12" s="79">
        <v>2500</v>
      </c>
      <c r="G12" s="127">
        <v>0</v>
      </c>
      <c r="H12" s="88">
        <f t="shared" si="1"/>
        <v>0</v>
      </c>
    </row>
    <row r="13" spans="1:8" ht="27" customHeight="1">
      <c r="A13" s="7">
        <v>742322</v>
      </c>
      <c r="B13" s="7" t="s">
        <v>155</v>
      </c>
      <c r="C13" s="78">
        <v>10</v>
      </c>
      <c r="D13" s="78"/>
      <c r="E13" s="89">
        <f t="shared" si="0"/>
        <v>0</v>
      </c>
      <c r="F13" s="79">
        <v>10</v>
      </c>
      <c r="G13" s="33">
        <v>0</v>
      </c>
      <c r="H13" s="88">
        <f t="shared" si="1"/>
        <v>0</v>
      </c>
    </row>
    <row r="14" spans="1:8" ht="27" customHeight="1">
      <c r="A14" s="7">
        <v>742325</v>
      </c>
      <c r="B14" s="7" t="s">
        <v>199</v>
      </c>
      <c r="C14" s="78">
        <v>70</v>
      </c>
      <c r="D14" s="78">
        <v>49</v>
      </c>
      <c r="E14" s="89">
        <f t="shared" si="0"/>
        <v>70</v>
      </c>
      <c r="F14" s="79">
        <v>100</v>
      </c>
      <c r="G14" s="33">
        <v>15</v>
      </c>
      <c r="H14" s="88">
        <f t="shared" si="1"/>
        <v>15</v>
      </c>
    </row>
    <row r="15" spans="1:8" ht="27" customHeight="1">
      <c r="A15" s="6">
        <v>745</v>
      </c>
      <c r="B15" s="6" t="s">
        <v>5</v>
      </c>
      <c r="C15" s="76">
        <f>SUM(C16:C20)</f>
        <v>40136</v>
      </c>
      <c r="D15" s="76">
        <f>D16+D17+D18+D19+D20</f>
        <v>8197</v>
      </c>
      <c r="E15" s="89">
        <f t="shared" si="0"/>
        <v>20.42306159059199</v>
      </c>
      <c r="F15" s="76">
        <v>42069</v>
      </c>
      <c r="G15" s="32">
        <f>G16+G17+G18+G19+G20</f>
        <v>8199</v>
      </c>
      <c r="H15" s="88">
        <f t="shared" si="1"/>
        <v>19.48941025458176</v>
      </c>
    </row>
    <row r="16" spans="1:8" ht="27" customHeight="1">
      <c r="A16" s="9">
        <v>7451111</v>
      </c>
      <c r="B16" s="9" t="s">
        <v>130</v>
      </c>
      <c r="C16" s="78">
        <v>40000</v>
      </c>
      <c r="D16" s="78">
        <v>7897</v>
      </c>
      <c r="E16" s="89">
        <f t="shared" si="0"/>
        <v>19.7425</v>
      </c>
      <c r="F16" s="79">
        <v>41713</v>
      </c>
      <c r="G16" s="33">
        <v>7864</v>
      </c>
      <c r="H16" s="88">
        <f t="shared" si="1"/>
        <v>18.852635868913765</v>
      </c>
    </row>
    <row r="17" spans="1:8" ht="27" customHeight="1">
      <c r="A17" s="7">
        <v>74512118</v>
      </c>
      <c r="B17" s="7" t="s">
        <v>6</v>
      </c>
      <c r="C17" s="78">
        <v>25</v>
      </c>
      <c r="D17" s="78">
        <v>26</v>
      </c>
      <c r="E17" s="89">
        <f t="shared" si="0"/>
        <v>104</v>
      </c>
      <c r="F17" s="79">
        <v>25</v>
      </c>
      <c r="G17" s="33">
        <v>16</v>
      </c>
      <c r="H17" s="88">
        <f t="shared" si="1"/>
        <v>64</v>
      </c>
    </row>
    <row r="18" spans="1:8" ht="27" customHeight="1">
      <c r="A18" s="7">
        <v>7451212</v>
      </c>
      <c r="B18" s="7" t="s">
        <v>7</v>
      </c>
      <c r="C18" s="78">
        <v>80</v>
      </c>
      <c r="D18" s="78">
        <v>245</v>
      </c>
      <c r="E18" s="89">
        <f t="shared" si="0"/>
        <v>306.25</v>
      </c>
      <c r="F18" s="79">
        <v>300</v>
      </c>
      <c r="G18" s="33">
        <v>292</v>
      </c>
      <c r="H18" s="88">
        <f t="shared" si="1"/>
        <v>97.33333333333334</v>
      </c>
    </row>
    <row r="19" spans="1:8" ht="27" customHeight="1">
      <c r="A19" s="7">
        <v>7451214</v>
      </c>
      <c r="B19" s="7" t="s">
        <v>8</v>
      </c>
      <c r="C19" s="78">
        <v>1</v>
      </c>
      <c r="D19" s="78">
        <v>4</v>
      </c>
      <c r="E19" s="89">
        <f t="shared" si="0"/>
        <v>400</v>
      </c>
      <c r="F19" s="79">
        <v>1</v>
      </c>
      <c r="G19" s="33">
        <v>0</v>
      </c>
      <c r="H19" s="88">
        <f t="shared" si="1"/>
        <v>0</v>
      </c>
    </row>
    <row r="20" spans="1:8" ht="27" customHeight="1">
      <c r="A20" s="7">
        <v>7451216</v>
      </c>
      <c r="B20" s="7" t="s">
        <v>9</v>
      </c>
      <c r="C20" s="78">
        <v>30</v>
      </c>
      <c r="D20" s="78">
        <v>25</v>
      </c>
      <c r="E20" s="89">
        <f t="shared" si="0"/>
        <v>83.33333333333334</v>
      </c>
      <c r="F20" s="79">
        <v>30</v>
      </c>
      <c r="G20" s="33">
        <v>27</v>
      </c>
      <c r="H20" s="88">
        <f t="shared" si="1"/>
        <v>90</v>
      </c>
    </row>
    <row r="21" spans="1:8" ht="27" customHeight="1">
      <c r="A21" s="6">
        <v>77</v>
      </c>
      <c r="B21" s="6" t="s">
        <v>10</v>
      </c>
      <c r="C21" s="76">
        <f>C22</f>
        <v>600</v>
      </c>
      <c r="D21" s="76">
        <f>D22</f>
        <v>234</v>
      </c>
      <c r="E21" s="89">
        <f t="shared" si="0"/>
        <v>39</v>
      </c>
      <c r="F21" s="76">
        <v>409</v>
      </c>
      <c r="G21" s="32">
        <f>G22</f>
        <v>417</v>
      </c>
      <c r="H21" s="88">
        <f t="shared" si="1"/>
        <v>101.9559902200489</v>
      </c>
    </row>
    <row r="22" spans="1:8" ht="27" customHeight="1">
      <c r="A22" s="6">
        <v>771</v>
      </c>
      <c r="B22" s="11" t="s">
        <v>10</v>
      </c>
      <c r="C22" s="76">
        <f>C23+C24</f>
        <v>600</v>
      </c>
      <c r="D22" s="76">
        <f>D23+D24+D25</f>
        <v>234</v>
      </c>
      <c r="E22" s="89">
        <f t="shared" si="0"/>
        <v>39</v>
      </c>
      <c r="F22" s="76">
        <v>409</v>
      </c>
      <c r="G22" s="32">
        <f>G23+G24+G25</f>
        <v>417</v>
      </c>
      <c r="H22" s="88">
        <f t="shared" si="1"/>
        <v>101.9559902200489</v>
      </c>
    </row>
    <row r="23" spans="1:8" ht="27" customHeight="1">
      <c r="A23" s="7">
        <v>771111</v>
      </c>
      <c r="B23" s="7" t="s">
        <v>10</v>
      </c>
      <c r="C23" s="78">
        <v>100</v>
      </c>
      <c r="D23" s="78"/>
      <c r="E23" s="89">
        <f t="shared" si="0"/>
        <v>0</v>
      </c>
      <c r="F23" s="79">
        <v>0</v>
      </c>
      <c r="G23" s="33">
        <v>0</v>
      </c>
      <c r="H23" s="88" t="e">
        <f t="shared" si="1"/>
        <v>#DIV/0!</v>
      </c>
    </row>
    <row r="24" spans="1:8" ht="27" customHeight="1">
      <c r="A24" s="7">
        <v>771113</v>
      </c>
      <c r="B24" s="7" t="s">
        <v>169</v>
      </c>
      <c r="C24" s="78">
        <v>500</v>
      </c>
      <c r="D24" s="78">
        <v>234</v>
      </c>
      <c r="E24" s="89">
        <f t="shared" si="0"/>
        <v>46.800000000000004</v>
      </c>
      <c r="F24" s="79">
        <v>0</v>
      </c>
      <c r="G24" s="33">
        <v>0</v>
      </c>
      <c r="H24" s="88" t="e">
        <f t="shared" si="1"/>
        <v>#DIV/0!</v>
      </c>
    </row>
    <row r="25" spans="1:8" ht="39.75" customHeight="1">
      <c r="A25" s="9">
        <v>772111</v>
      </c>
      <c r="B25" s="9" t="s">
        <v>217</v>
      </c>
      <c r="C25" s="79">
        <v>0</v>
      </c>
      <c r="D25" s="81"/>
      <c r="E25" s="90"/>
      <c r="F25" s="79">
        <v>409</v>
      </c>
      <c r="G25" s="33">
        <v>417</v>
      </c>
      <c r="H25" s="88">
        <f t="shared" si="1"/>
        <v>101.9559902200489</v>
      </c>
    </row>
    <row r="26" spans="1:8" ht="39" customHeight="1">
      <c r="A26" s="6">
        <v>78</v>
      </c>
      <c r="B26" s="6" t="s">
        <v>196</v>
      </c>
      <c r="C26" s="76">
        <f>C27</f>
        <v>1321138</v>
      </c>
      <c r="D26" s="76">
        <f>D27</f>
        <v>1101322</v>
      </c>
      <c r="E26" s="89">
        <f aca="true" t="shared" si="2" ref="E26:E33">D26/C26*100</f>
        <v>83.36161703016641</v>
      </c>
      <c r="F26" s="76">
        <v>1413999</v>
      </c>
      <c r="G26" s="32">
        <f>G27</f>
        <v>988051</v>
      </c>
      <c r="H26" s="88">
        <f t="shared" si="1"/>
        <v>69.87635776262925</v>
      </c>
    </row>
    <row r="27" spans="1:8" ht="38.25" customHeight="1">
      <c r="A27" s="6">
        <v>781</v>
      </c>
      <c r="B27" s="11" t="s">
        <v>196</v>
      </c>
      <c r="C27" s="76">
        <f>SUM(C28:C30)</f>
        <v>1321138</v>
      </c>
      <c r="D27" s="76">
        <f>D28+D29+D30</f>
        <v>1101322</v>
      </c>
      <c r="E27" s="89">
        <f t="shared" si="2"/>
        <v>83.36161703016641</v>
      </c>
      <c r="F27" s="76">
        <f>F28+F29+F30</f>
        <v>1421280</v>
      </c>
      <c r="G27" s="32">
        <f>G28+G29+G30</f>
        <v>988051</v>
      </c>
      <c r="H27" s="88">
        <f t="shared" si="1"/>
        <v>69.51839187211529</v>
      </c>
    </row>
    <row r="28" spans="1:8" ht="27" customHeight="1">
      <c r="A28" s="7">
        <v>781111</v>
      </c>
      <c r="B28" s="7" t="s">
        <v>11</v>
      </c>
      <c r="C28" s="82">
        <v>79039</v>
      </c>
      <c r="D28" s="82">
        <v>79564</v>
      </c>
      <c r="E28" s="89">
        <f t="shared" si="2"/>
        <v>100.66422905148092</v>
      </c>
      <c r="F28" s="79">
        <v>89234</v>
      </c>
      <c r="G28" s="33">
        <v>82732</v>
      </c>
      <c r="H28" s="88">
        <f t="shared" si="1"/>
        <v>92.71353968218392</v>
      </c>
    </row>
    <row r="29" spans="1:8" ht="27" customHeight="1">
      <c r="A29" s="7">
        <v>7811111</v>
      </c>
      <c r="B29" s="7" t="s">
        <v>12</v>
      </c>
      <c r="C29" s="78">
        <v>499</v>
      </c>
      <c r="D29" s="78">
        <v>496</v>
      </c>
      <c r="E29" s="89">
        <f t="shared" si="2"/>
        <v>99.39879759519037</v>
      </c>
      <c r="F29" s="79">
        <v>494</v>
      </c>
      <c r="G29" s="33">
        <v>414</v>
      </c>
      <c r="H29" s="88">
        <f t="shared" si="1"/>
        <v>83.80566801619433</v>
      </c>
    </row>
    <row r="30" spans="1:8" ht="27" customHeight="1">
      <c r="A30" s="7">
        <v>781112</v>
      </c>
      <c r="B30" s="7" t="s">
        <v>206</v>
      </c>
      <c r="C30" s="83">
        <v>1241600</v>
      </c>
      <c r="D30" s="83">
        <v>1021262</v>
      </c>
      <c r="E30" s="89">
        <f t="shared" si="2"/>
        <v>82.25370489690722</v>
      </c>
      <c r="F30" s="79">
        <v>1331552</v>
      </c>
      <c r="G30" s="33">
        <v>904905</v>
      </c>
      <c r="H30" s="88">
        <f t="shared" si="1"/>
        <v>67.95866778015429</v>
      </c>
    </row>
    <row r="31" spans="1:8" ht="27" customHeight="1">
      <c r="A31" s="6">
        <v>79</v>
      </c>
      <c r="B31" s="6" t="s">
        <v>195</v>
      </c>
      <c r="C31" s="84">
        <v>165000</v>
      </c>
      <c r="D31" s="84">
        <f>D32</f>
        <v>152211</v>
      </c>
      <c r="E31" s="89">
        <f t="shared" si="2"/>
        <v>92.24909090909091</v>
      </c>
      <c r="F31" s="76">
        <v>158500</v>
      </c>
      <c r="G31" s="32">
        <f>G32</f>
        <v>148197</v>
      </c>
      <c r="H31" s="88">
        <f t="shared" si="1"/>
        <v>93.49968454258675</v>
      </c>
    </row>
    <row r="32" spans="1:8" ht="27" customHeight="1">
      <c r="A32" s="6">
        <v>791</v>
      </c>
      <c r="B32" s="11" t="s">
        <v>195</v>
      </c>
      <c r="C32" s="84">
        <v>165000</v>
      </c>
      <c r="D32" s="84">
        <f>D33+D34+D35+D36+D38+D37</f>
        <v>152211</v>
      </c>
      <c r="E32" s="89">
        <f t="shared" si="2"/>
        <v>92.24909090909091</v>
      </c>
      <c r="F32" s="76">
        <v>158500</v>
      </c>
      <c r="G32" s="32">
        <f>G33+G34+G36+G37</f>
        <v>148197</v>
      </c>
      <c r="H32" s="88">
        <f t="shared" si="1"/>
        <v>93.49968454258675</v>
      </c>
    </row>
    <row r="33" spans="1:8" ht="27" customHeight="1">
      <c r="A33" s="7">
        <v>791111</v>
      </c>
      <c r="B33" s="7" t="s">
        <v>198</v>
      </c>
      <c r="C33" s="78">
        <v>144700</v>
      </c>
      <c r="D33" s="78">
        <v>137435</v>
      </c>
      <c r="E33" s="89">
        <f t="shared" si="2"/>
        <v>94.97926744989633</v>
      </c>
      <c r="F33" s="79">
        <v>148700</v>
      </c>
      <c r="G33" s="127">
        <v>142268</v>
      </c>
      <c r="H33" s="88">
        <f t="shared" si="1"/>
        <v>95.6745124411567</v>
      </c>
    </row>
    <row r="34" spans="1:8" ht="27" customHeight="1">
      <c r="A34" s="7">
        <v>79111132</v>
      </c>
      <c r="B34" s="7" t="s">
        <v>197</v>
      </c>
      <c r="C34" s="78">
        <v>6300</v>
      </c>
      <c r="D34" s="78">
        <v>1770</v>
      </c>
      <c r="E34" s="89">
        <f aca="true" t="shared" si="3" ref="E34:E43">D34/C34*100</f>
        <v>28.095238095238095</v>
      </c>
      <c r="F34" s="79">
        <v>6300</v>
      </c>
      <c r="G34" s="33">
        <v>2429</v>
      </c>
      <c r="H34" s="88">
        <f>G34/F34*100</f>
        <v>38.55555555555556</v>
      </c>
    </row>
    <row r="35" spans="1:8" ht="27" customHeight="1">
      <c r="A35" s="7">
        <v>79111133</v>
      </c>
      <c r="B35" s="7" t="s">
        <v>164</v>
      </c>
      <c r="C35" s="78">
        <v>7000</v>
      </c>
      <c r="D35" s="78">
        <v>6902</v>
      </c>
      <c r="E35" s="89">
        <f t="shared" si="3"/>
        <v>98.6</v>
      </c>
      <c r="F35" s="79">
        <v>0</v>
      </c>
      <c r="G35" s="33">
        <v>0</v>
      </c>
      <c r="H35" s="88"/>
    </row>
    <row r="36" spans="1:8" ht="39.75" customHeight="1">
      <c r="A36" s="7">
        <v>7911115</v>
      </c>
      <c r="B36" s="7" t="s">
        <v>192</v>
      </c>
      <c r="C36" s="78">
        <v>2000</v>
      </c>
      <c r="D36" s="78">
        <v>1911</v>
      </c>
      <c r="E36" s="89">
        <f t="shared" si="3"/>
        <v>95.55</v>
      </c>
      <c r="F36" s="79">
        <v>2000</v>
      </c>
      <c r="G36" s="33">
        <v>2000</v>
      </c>
      <c r="H36" s="88">
        <f aca="true" t="shared" si="4" ref="H36:H42">G36/F36*100</f>
        <v>100</v>
      </c>
    </row>
    <row r="37" spans="1:8" ht="27" customHeight="1">
      <c r="A37" s="7">
        <v>7911116</v>
      </c>
      <c r="B37" s="7" t="s">
        <v>213</v>
      </c>
      <c r="C37" s="78">
        <v>1500</v>
      </c>
      <c r="D37" s="78">
        <v>1481</v>
      </c>
      <c r="E37" s="89">
        <f t="shared" si="3"/>
        <v>98.73333333333333</v>
      </c>
      <c r="F37" s="79">
        <v>1500</v>
      </c>
      <c r="G37" s="33">
        <v>1500</v>
      </c>
      <c r="H37" s="88">
        <f t="shared" si="4"/>
        <v>100</v>
      </c>
    </row>
    <row r="38" spans="1:8" ht="27" customHeight="1">
      <c r="A38" s="9">
        <v>7911119</v>
      </c>
      <c r="B38" s="9" t="s">
        <v>231</v>
      </c>
      <c r="C38" s="78">
        <v>3500</v>
      </c>
      <c r="D38" s="78">
        <v>2712</v>
      </c>
      <c r="E38" s="89">
        <f t="shared" si="3"/>
        <v>77.4857142857143</v>
      </c>
      <c r="F38" s="79">
        <v>0</v>
      </c>
      <c r="G38" s="33">
        <v>0</v>
      </c>
      <c r="H38" s="88" t="e">
        <f t="shared" si="4"/>
        <v>#DIV/0!</v>
      </c>
    </row>
    <row r="39" spans="1:8" ht="27" customHeight="1">
      <c r="A39" s="6">
        <v>8</v>
      </c>
      <c r="B39" s="6" t="s">
        <v>13</v>
      </c>
      <c r="C39" s="85">
        <f aca="true" t="shared" si="5" ref="C39:D41">C40</f>
        <v>104</v>
      </c>
      <c r="D39" s="85">
        <f t="shared" si="5"/>
        <v>122</v>
      </c>
      <c r="E39" s="89">
        <f t="shared" si="3"/>
        <v>117.3076923076923</v>
      </c>
      <c r="F39" s="76">
        <v>100</v>
      </c>
      <c r="G39" s="32">
        <f>G40</f>
        <v>98</v>
      </c>
      <c r="H39" s="88">
        <f t="shared" si="4"/>
        <v>98</v>
      </c>
    </row>
    <row r="40" spans="1:8" ht="27" customHeight="1">
      <c r="A40" s="12">
        <v>81</v>
      </c>
      <c r="B40" s="13" t="s">
        <v>14</v>
      </c>
      <c r="C40" s="86">
        <f t="shared" si="5"/>
        <v>104</v>
      </c>
      <c r="D40" s="86">
        <f t="shared" si="5"/>
        <v>122</v>
      </c>
      <c r="E40" s="89">
        <f t="shared" si="3"/>
        <v>117.3076923076923</v>
      </c>
      <c r="F40" s="76">
        <v>100</v>
      </c>
      <c r="G40" s="32">
        <f>G41</f>
        <v>98</v>
      </c>
      <c r="H40" s="88">
        <f t="shared" si="4"/>
        <v>98</v>
      </c>
    </row>
    <row r="41" spans="1:8" ht="27" customHeight="1">
      <c r="A41" s="12">
        <v>811</v>
      </c>
      <c r="B41" s="13" t="s">
        <v>15</v>
      </c>
      <c r="C41" s="76">
        <f t="shared" si="5"/>
        <v>104</v>
      </c>
      <c r="D41" s="76">
        <f t="shared" si="5"/>
        <v>122</v>
      </c>
      <c r="E41" s="89">
        <f t="shared" si="3"/>
        <v>117.3076923076923</v>
      </c>
      <c r="F41" s="76">
        <v>100</v>
      </c>
      <c r="G41" s="32">
        <f>G42</f>
        <v>98</v>
      </c>
      <c r="H41" s="88">
        <f t="shared" si="4"/>
        <v>98</v>
      </c>
    </row>
    <row r="42" spans="1:8" ht="27" customHeight="1">
      <c r="A42" s="7">
        <v>811122</v>
      </c>
      <c r="B42" s="7" t="s">
        <v>16</v>
      </c>
      <c r="C42" s="78">
        <v>104</v>
      </c>
      <c r="D42" s="78">
        <v>122</v>
      </c>
      <c r="E42" s="89">
        <f t="shared" si="3"/>
        <v>117.3076923076923</v>
      </c>
      <c r="F42" s="79">
        <v>100</v>
      </c>
      <c r="G42" s="33">
        <v>98</v>
      </c>
      <c r="H42" s="88">
        <f t="shared" si="4"/>
        <v>98</v>
      </c>
    </row>
    <row r="43" spans="1:8" ht="27" customHeight="1">
      <c r="A43" s="14"/>
      <c r="B43" s="14" t="s">
        <v>17</v>
      </c>
      <c r="C43" s="15">
        <f>C3+C39</f>
        <v>1702425</v>
      </c>
      <c r="D43" s="32">
        <f>D3+D39</f>
        <v>1337192</v>
      </c>
      <c r="E43" s="91">
        <f t="shared" si="3"/>
        <v>78.54630894165675</v>
      </c>
      <c r="F43" s="15">
        <v>1838643</v>
      </c>
      <c r="G43" s="32">
        <f>G39+G3</f>
        <v>1228604</v>
      </c>
      <c r="H43" s="88">
        <f>G43/F43*100</f>
        <v>66.82123718416246</v>
      </c>
    </row>
    <row r="45" ht="18">
      <c r="F45" s="92"/>
    </row>
    <row r="46" ht="18">
      <c r="F46" s="93"/>
    </row>
    <row r="47" ht="18">
      <c r="F47" s="92"/>
    </row>
  </sheetData>
  <sheetProtection/>
  <printOptions/>
  <pageMargins left="0.35433070866141736" right="0.1968503937007874" top="0.35433070866141736" bottom="0.3937007874015748" header="0.31496062992125984" footer="0.1968503937007874"/>
  <pageSetup fitToHeight="0" fitToWidth="1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6" zoomScaleNormal="86" zoomScalePageLayoutView="0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3.421875" style="24" customWidth="1"/>
    <col min="2" max="2" width="75.00390625" style="24" customWidth="1"/>
    <col min="3" max="3" width="16.7109375" style="108" hidden="1" customWidth="1"/>
    <col min="4" max="4" width="16.57421875" style="108" hidden="1" customWidth="1"/>
    <col min="5" max="5" width="15.421875" style="112" hidden="1" customWidth="1"/>
    <col min="6" max="6" width="14.8515625" style="118" customWidth="1"/>
    <col min="7" max="7" width="15.140625" style="118" customWidth="1"/>
    <col min="8" max="8" width="14.7109375" style="102" customWidth="1"/>
    <col min="9" max="16384" width="9.140625" style="18" customWidth="1"/>
  </cols>
  <sheetData>
    <row r="1" spans="1:7" ht="18.75" thickBot="1">
      <c r="A1" s="35"/>
      <c r="B1" s="34"/>
      <c r="G1" s="102" t="s">
        <v>256</v>
      </c>
    </row>
    <row r="2" spans="1:8" ht="56.25" customHeight="1" thickBot="1">
      <c r="A2" s="49" t="s">
        <v>230</v>
      </c>
      <c r="B2" s="57" t="s">
        <v>127</v>
      </c>
      <c r="C2" s="132" t="s">
        <v>232</v>
      </c>
      <c r="D2" s="133" t="s">
        <v>252</v>
      </c>
      <c r="E2" s="135" t="s">
        <v>227</v>
      </c>
      <c r="F2" s="133" t="s">
        <v>248</v>
      </c>
      <c r="G2" s="133" t="s">
        <v>249</v>
      </c>
      <c r="H2" s="134" t="s">
        <v>227</v>
      </c>
    </row>
    <row r="3" spans="1:8" ht="31.5" customHeight="1">
      <c r="A3" s="36">
        <v>4</v>
      </c>
      <c r="B3" s="58" t="s">
        <v>18</v>
      </c>
      <c r="C3" s="52">
        <f>C4+C30+C162+C166</f>
        <v>2137540</v>
      </c>
      <c r="D3" s="53">
        <f>D4+D30+D162+D166</f>
        <v>1329634</v>
      </c>
      <c r="E3" s="113">
        <f aca="true" t="shared" si="0" ref="E3:E29">D3/C3*100</f>
        <v>62.20393536495224</v>
      </c>
      <c r="F3" s="52">
        <f>F4+F30+F162+F166</f>
        <v>1831022</v>
      </c>
      <c r="G3" s="52">
        <f>G4+G30+G162+G166</f>
        <v>1231931</v>
      </c>
      <c r="H3" s="105">
        <f aca="true" t="shared" si="1" ref="H3:H32">G3/F3*100</f>
        <v>67.281059430198</v>
      </c>
    </row>
    <row r="4" spans="1:8" ht="31.5" customHeight="1">
      <c r="A4" s="19">
        <v>41</v>
      </c>
      <c r="B4" s="59" t="s">
        <v>19</v>
      </c>
      <c r="C4" s="54">
        <f>C5+C15+D4+D4+C19+C25+C27</f>
        <v>681115</v>
      </c>
      <c r="D4" s="55">
        <f>D5+D15+D19+D25+D27</f>
        <v>222707</v>
      </c>
      <c r="E4" s="114">
        <f t="shared" si="0"/>
        <v>32.69741526761267</v>
      </c>
      <c r="F4" s="54">
        <f>F5+F15+F19+F25+F27</f>
        <v>255352</v>
      </c>
      <c r="G4" s="54">
        <f>G5+G15+G19+G25+G27</f>
        <v>239264</v>
      </c>
      <c r="H4" s="96">
        <f t="shared" si="1"/>
        <v>93.69967730818635</v>
      </c>
    </row>
    <row r="5" spans="1:8" ht="31.5" customHeight="1">
      <c r="A5" s="19">
        <v>411</v>
      </c>
      <c r="B5" s="59" t="s">
        <v>20</v>
      </c>
      <c r="C5" s="54">
        <f>C6+C7+C8+C9+C10+C11+C12+C13+C14</f>
        <v>187893</v>
      </c>
      <c r="D5" s="55">
        <f>D6+D7+D8+D9+D10+D11+D12+D13+D14</f>
        <v>182035</v>
      </c>
      <c r="E5" s="114">
        <f t="shared" si="0"/>
        <v>96.882268099397</v>
      </c>
      <c r="F5" s="54">
        <f>F6+F7+F8+F9+F10+F11+F12+F13+F14</f>
        <v>202935</v>
      </c>
      <c r="G5" s="54">
        <f>G6+G7+G8+G9+G10+G11+G12+G13+G14</f>
        <v>194556</v>
      </c>
      <c r="H5" s="96">
        <f t="shared" si="1"/>
        <v>95.87109172887871</v>
      </c>
    </row>
    <row r="6" spans="1:8" ht="31.5" customHeight="1">
      <c r="A6" s="20">
        <v>411111</v>
      </c>
      <c r="B6" s="60" t="s">
        <v>21</v>
      </c>
      <c r="C6" s="124">
        <v>150632</v>
      </c>
      <c r="D6" s="124">
        <v>150196</v>
      </c>
      <c r="E6" s="114">
        <f t="shared" si="0"/>
        <v>99.71055287057199</v>
      </c>
      <c r="F6" s="70">
        <v>150632</v>
      </c>
      <c r="G6" s="70">
        <v>146791</v>
      </c>
      <c r="H6" s="96">
        <f t="shared" si="1"/>
        <v>97.4500770088693</v>
      </c>
    </row>
    <row r="7" spans="1:8" ht="31.5" customHeight="1">
      <c r="A7" s="20">
        <v>411112</v>
      </c>
      <c r="B7" s="60" t="s">
        <v>22</v>
      </c>
      <c r="C7" s="124">
        <v>1200</v>
      </c>
      <c r="D7" s="124">
        <v>899</v>
      </c>
      <c r="E7" s="114">
        <f t="shared" si="0"/>
        <v>74.91666666666667</v>
      </c>
      <c r="F7" s="70">
        <v>6000</v>
      </c>
      <c r="G7" s="70">
        <v>3963</v>
      </c>
      <c r="H7" s="96">
        <f t="shared" si="1"/>
        <v>66.05</v>
      </c>
    </row>
    <row r="8" spans="1:8" ht="31.5" customHeight="1">
      <c r="A8" s="20">
        <v>411113</v>
      </c>
      <c r="B8" s="60" t="s">
        <v>166</v>
      </c>
      <c r="C8" s="124">
        <v>140</v>
      </c>
      <c r="D8" s="124">
        <v>54</v>
      </c>
      <c r="E8" s="114">
        <f t="shared" si="0"/>
        <v>38.57142857142858</v>
      </c>
      <c r="F8" s="70">
        <v>250</v>
      </c>
      <c r="G8" s="70">
        <v>199</v>
      </c>
      <c r="H8" s="96">
        <f t="shared" si="1"/>
        <v>79.60000000000001</v>
      </c>
    </row>
    <row r="9" spans="1:8" ht="31.5" customHeight="1">
      <c r="A9" s="20">
        <v>411115</v>
      </c>
      <c r="B9" s="60" t="s">
        <v>23</v>
      </c>
      <c r="C9" s="124">
        <v>7089</v>
      </c>
      <c r="D9" s="124">
        <v>7099</v>
      </c>
      <c r="E9" s="114">
        <f t="shared" si="0"/>
        <v>100.14106361969249</v>
      </c>
      <c r="F9" s="70">
        <v>9587</v>
      </c>
      <c r="G9" s="70">
        <v>9533</v>
      </c>
      <c r="H9" s="96">
        <f t="shared" si="1"/>
        <v>99.43673724835716</v>
      </c>
    </row>
    <row r="10" spans="1:8" ht="31.5" customHeight="1">
      <c r="A10" s="20">
        <v>411117</v>
      </c>
      <c r="B10" s="60" t="s">
        <v>24</v>
      </c>
      <c r="C10" s="124">
        <v>1843</v>
      </c>
      <c r="D10" s="124">
        <v>2325</v>
      </c>
      <c r="E10" s="114">
        <f t="shared" si="0"/>
        <v>126.15301139446555</v>
      </c>
      <c r="F10" s="70">
        <v>4034</v>
      </c>
      <c r="G10" s="70">
        <v>3256</v>
      </c>
      <c r="H10" s="96">
        <f t="shared" si="1"/>
        <v>80.71393158155676</v>
      </c>
    </row>
    <row r="11" spans="1:8" ht="31.5" customHeight="1">
      <c r="A11" s="20">
        <v>411118</v>
      </c>
      <c r="B11" s="60" t="s">
        <v>25</v>
      </c>
      <c r="C11" s="125">
        <v>20027</v>
      </c>
      <c r="D11" s="125">
        <v>17376</v>
      </c>
      <c r="E11" s="114">
        <f t="shared" si="0"/>
        <v>86.7628701253308</v>
      </c>
      <c r="F11" s="70">
        <v>28988</v>
      </c>
      <c r="G11" s="70">
        <v>28621</v>
      </c>
      <c r="H11" s="96">
        <f t="shared" si="1"/>
        <v>98.73395887953636</v>
      </c>
    </row>
    <row r="12" spans="1:8" ht="31.5" customHeight="1">
      <c r="A12" s="20">
        <v>411119</v>
      </c>
      <c r="B12" s="60" t="s">
        <v>26</v>
      </c>
      <c r="C12" s="125">
        <v>3207</v>
      </c>
      <c r="D12" s="125">
        <v>1085</v>
      </c>
      <c r="E12" s="114">
        <f t="shared" si="0"/>
        <v>33.83224197068912</v>
      </c>
      <c r="F12" s="70">
        <v>2467</v>
      </c>
      <c r="G12" s="70">
        <v>2193</v>
      </c>
      <c r="H12" s="96">
        <f t="shared" si="1"/>
        <v>88.89339278475882</v>
      </c>
    </row>
    <row r="13" spans="1:8" ht="31.5" customHeight="1">
      <c r="A13" s="20">
        <v>411131</v>
      </c>
      <c r="B13" s="60" t="s">
        <v>27</v>
      </c>
      <c r="C13" s="125">
        <v>3205</v>
      </c>
      <c r="D13" s="125">
        <v>3001</v>
      </c>
      <c r="E13" s="114">
        <f t="shared" si="0"/>
        <v>93.63494539781591</v>
      </c>
      <c r="F13" s="70">
        <v>400</v>
      </c>
      <c r="G13" s="70">
        <v>0</v>
      </c>
      <c r="H13" s="96">
        <f t="shared" si="1"/>
        <v>0</v>
      </c>
    </row>
    <row r="14" spans="1:8" ht="31.5" customHeight="1">
      <c r="A14" s="20">
        <v>411141</v>
      </c>
      <c r="B14" s="60" t="s">
        <v>110</v>
      </c>
      <c r="C14" s="124">
        <v>550</v>
      </c>
      <c r="D14" s="124"/>
      <c r="E14" s="114">
        <f t="shared" si="0"/>
        <v>0</v>
      </c>
      <c r="F14" s="70">
        <v>577</v>
      </c>
      <c r="G14" s="70">
        <v>0</v>
      </c>
      <c r="H14" s="96">
        <f t="shared" si="1"/>
        <v>0</v>
      </c>
    </row>
    <row r="15" spans="1:8" ht="37.5" customHeight="1">
      <c r="A15" s="19">
        <v>412</v>
      </c>
      <c r="B15" s="59" t="s">
        <v>28</v>
      </c>
      <c r="C15" s="126">
        <f>C16+C17+C18</f>
        <v>33638</v>
      </c>
      <c r="D15" s="126">
        <f>D16+D17+D18</f>
        <v>31042</v>
      </c>
      <c r="E15" s="114">
        <f t="shared" si="0"/>
        <v>92.28253760627861</v>
      </c>
      <c r="F15" s="71">
        <f>F16+F17+F18</f>
        <v>36325</v>
      </c>
      <c r="G15" s="71">
        <f>G16+G17+G18</f>
        <v>34314</v>
      </c>
      <c r="H15" s="96">
        <f t="shared" si="1"/>
        <v>94.46386785960082</v>
      </c>
    </row>
    <row r="16" spans="1:8" ht="31.5" customHeight="1">
      <c r="A16" s="20">
        <v>412111</v>
      </c>
      <c r="B16" s="60" t="s">
        <v>218</v>
      </c>
      <c r="C16" s="124">
        <v>22548</v>
      </c>
      <c r="D16" s="124">
        <v>20798</v>
      </c>
      <c r="E16" s="114">
        <f t="shared" si="0"/>
        <v>92.23877949263792</v>
      </c>
      <c r="F16" s="70">
        <v>24352</v>
      </c>
      <c r="G16" s="70">
        <v>23277</v>
      </c>
      <c r="H16" s="96">
        <f t="shared" si="1"/>
        <v>95.58557818659659</v>
      </c>
    </row>
    <row r="17" spans="1:8" ht="31.5" customHeight="1">
      <c r="A17" s="20">
        <v>412211</v>
      </c>
      <c r="B17" s="60" t="s">
        <v>189</v>
      </c>
      <c r="C17" s="124">
        <v>9680</v>
      </c>
      <c r="D17" s="124">
        <v>8942</v>
      </c>
      <c r="E17" s="114">
        <f t="shared" si="0"/>
        <v>92.37603305785123</v>
      </c>
      <c r="F17" s="70">
        <v>10451</v>
      </c>
      <c r="G17" s="70">
        <v>9636</v>
      </c>
      <c r="H17" s="96">
        <f t="shared" si="1"/>
        <v>92.20170318629796</v>
      </c>
    </row>
    <row r="18" spans="1:8" ht="31.5" customHeight="1">
      <c r="A18" s="20">
        <v>412311</v>
      </c>
      <c r="B18" s="60" t="s">
        <v>29</v>
      </c>
      <c r="C18" s="124">
        <v>1410</v>
      </c>
      <c r="D18" s="124">
        <v>1302</v>
      </c>
      <c r="E18" s="114">
        <f t="shared" si="0"/>
        <v>92.34042553191489</v>
      </c>
      <c r="F18" s="70">
        <v>1522</v>
      </c>
      <c r="G18" s="70">
        <v>1401</v>
      </c>
      <c r="H18" s="96">
        <f t="shared" si="1"/>
        <v>92.04993429697767</v>
      </c>
    </row>
    <row r="19" spans="1:8" s="28" customFormat="1" ht="31.5" customHeight="1">
      <c r="A19" s="19">
        <v>414</v>
      </c>
      <c r="B19" s="59" t="s">
        <v>30</v>
      </c>
      <c r="C19" s="54">
        <f>C20+C21+C22+C23+C24</f>
        <v>2900</v>
      </c>
      <c r="D19" s="26">
        <f>D20+D21+D22+D23+D24</f>
        <v>2295</v>
      </c>
      <c r="E19" s="114">
        <f t="shared" si="0"/>
        <v>79.13793103448276</v>
      </c>
      <c r="F19" s="54">
        <f>F20+F21+F22+F23+F24</f>
        <v>2900</v>
      </c>
      <c r="G19" s="54">
        <f>G20+G21+G22+G23+G24</f>
        <v>1607</v>
      </c>
      <c r="H19" s="96">
        <f t="shared" si="1"/>
        <v>55.41379310344827</v>
      </c>
    </row>
    <row r="20" spans="1:8" ht="31.5" customHeight="1">
      <c r="A20" s="20">
        <v>414111</v>
      </c>
      <c r="B20" s="60" t="s">
        <v>31</v>
      </c>
      <c r="C20" s="70">
        <v>500</v>
      </c>
      <c r="D20" s="25">
        <v>417</v>
      </c>
      <c r="E20" s="114">
        <f t="shared" si="0"/>
        <v>83.39999999999999</v>
      </c>
      <c r="F20" s="70">
        <v>500</v>
      </c>
      <c r="G20" s="70">
        <v>516</v>
      </c>
      <c r="H20" s="130">
        <f t="shared" si="1"/>
        <v>103.2</v>
      </c>
    </row>
    <row r="21" spans="1:8" ht="31.5" customHeight="1">
      <c r="A21" s="20">
        <v>414121</v>
      </c>
      <c r="B21" s="60" t="s">
        <v>32</v>
      </c>
      <c r="C21" s="70">
        <v>0</v>
      </c>
      <c r="D21" s="25">
        <v>139</v>
      </c>
      <c r="E21" s="114" t="e">
        <f t="shared" si="0"/>
        <v>#DIV/0!</v>
      </c>
      <c r="F21" s="70">
        <v>0</v>
      </c>
      <c r="G21" s="70">
        <v>0</v>
      </c>
      <c r="H21" s="96" t="e">
        <f t="shared" si="1"/>
        <v>#DIV/0!</v>
      </c>
    </row>
    <row r="22" spans="1:8" ht="31.5" customHeight="1">
      <c r="A22" s="20">
        <v>414311</v>
      </c>
      <c r="B22" s="60" t="s">
        <v>33</v>
      </c>
      <c r="C22" s="70">
        <v>1400</v>
      </c>
      <c r="D22" s="25">
        <v>1279</v>
      </c>
      <c r="E22" s="114">
        <f t="shared" si="0"/>
        <v>91.35714285714286</v>
      </c>
      <c r="F22" s="70">
        <v>1400</v>
      </c>
      <c r="G22" s="70">
        <v>945</v>
      </c>
      <c r="H22" s="96">
        <f t="shared" si="1"/>
        <v>67.5</v>
      </c>
    </row>
    <row r="23" spans="1:8" ht="36.75" customHeight="1">
      <c r="A23" s="20">
        <v>414411</v>
      </c>
      <c r="B23" s="60" t="s">
        <v>171</v>
      </c>
      <c r="C23" s="70">
        <v>600</v>
      </c>
      <c r="D23" s="25">
        <v>147</v>
      </c>
      <c r="E23" s="114">
        <f t="shared" si="0"/>
        <v>24.5</v>
      </c>
      <c r="F23" s="70">
        <v>600</v>
      </c>
      <c r="G23" s="70">
        <v>75</v>
      </c>
      <c r="H23" s="96">
        <f t="shared" si="1"/>
        <v>12.5</v>
      </c>
    </row>
    <row r="24" spans="1:8" ht="31.5" customHeight="1">
      <c r="A24" s="20">
        <v>414314</v>
      </c>
      <c r="B24" s="60" t="s">
        <v>165</v>
      </c>
      <c r="C24" s="70">
        <v>400</v>
      </c>
      <c r="D24" s="25">
        <v>313</v>
      </c>
      <c r="E24" s="114">
        <f t="shared" si="0"/>
        <v>78.25</v>
      </c>
      <c r="F24" s="70">
        <v>400</v>
      </c>
      <c r="G24" s="70">
        <v>71</v>
      </c>
      <c r="H24" s="96">
        <f t="shared" si="1"/>
        <v>17.75</v>
      </c>
    </row>
    <row r="25" spans="1:8" ht="31.5" customHeight="1">
      <c r="A25" s="19">
        <v>415</v>
      </c>
      <c r="B25" s="59" t="s">
        <v>34</v>
      </c>
      <c r="C25" s="54">
        <f>C26</f>
        <v>8800</v>
      </c>
      <c r="D25" s="54">
        <f>D26</f>
        <v>7335</v>
      </c>
      <c r="E25" s="114">
        <f t="shared" si="0"/>
        <v>83.35227272727272</v>
      </c>
      <c r="F25" s="54">
        <f>F26</f>
        <v>8800</v>
      </c>
      <c r="G25" s="54">
        <f>G26</f>
        <v>7243</v>
      </c>
      <c r="H25" s="96">
        <f t="shared" si="1"/>
        <v>82.30681818181819</v>
      </c>
    </row>
    <row r="26" spans="1:8" ht="31.5" customHeight="1">
      <c r="A26" s="20">
        <v>415112</v>
      </c>
      <c r="B26" s="60" t="s">
        <v>35</v>
      </c>
      <c r="C26" s="124">
        <v>8800</v>
      </c>
      <c r="D26" s="124">
        <v>7335</v>
      </c>
      <c r="E26" s="114">
        <f t="shared" si="0"/>
        <v>83.35227272727272</v>
      </c>
      <c r="F26" s="70">
        <v>8800</v>
      </c>
      <c r="G26" s="70">
        <v>7243</v>
      </c>
      <c r="H26" s="96">
        <f t="shared" si="1"/>
        <v>82.30681818181819</v>
      </c>
    </row>
    <row r="27" spans="1:8" ht="31.5" customHeight="1">
      <c r="A27" s="19">
        <v>416</v>
      </c>
      <c r="B27" s="59" t="s">
        <v>219</v>
      </c>
      <c r="C27" s="126">
        <f>C28+C29</f>
        <v>2470</v>
      </c>
      <c r="D27" s="126">
        <f>D28+D29</f>
        <v>0</v>
      </c>
      <c r="E27" s="114">
        <f t="shared" si="0"/>
        <v>0</v>
      </c>
      <c r="F27" s="71">
        <f>F28+F29</f>
        <v>4392</v>
      </c>
      <c r="G27" s="71">
        <f>G28+G29</f>
        <v>1544</v>
      </c>
      <c r="H27" s="96">
        <f t="shared" si="1"/>
        <v>35.154826958105645</v>
      </c>
    </row>
    <row r="28" spans="1:8" ht="31.5" customHeight="1">
      <c r="A28" s="20">
        <v>416111</v>
      </c>
      <c r="B28" s="60" t="s">
        <v>200</v>
      </c>
      <c r="C28" s="124">
        <v>2470</v>
      </c>
      <c r="D28" s="124"/>
      <c r="E28" s="114">
        <f t="shared" si="0"/>
        <v>0</v>
      </c>
      <c r="F28" s="70">
        <v>2470</v>
      </c>
      <c r="G28" s="70">
        <v>0</v>
      </c>
      <c r="H28" s="96">
        <f t="shared" si="1"/>
        <v>0</v>
      </c>
    </row>
    <row r="29" spans="1:8" ht="32.25" customHeight="1">
      <c r="A29" s="20">
        <v>416131</v>
      </c>
      <c r="B29" s="60" t="s">
        <v>203</v>
      </c>
      <c r="C29" s="124">
        <v>0</v>
      </c>
      <c r="D29" s="124">
        <v>0</v>
      </c>
      <c r="E29" s="114" t="e">
        <f t="shared" si="0"/>
        <v>#DIV/0!</v>
      </c>
      <c r="F29" s="70">
        <v>1922</v>
      </c>
      <c r="G29" s="70">
        <v>1544</v>
      </c>
      <c r="H29" s="96">
        <f t="shared" si="1"/>
        <v>80.33298647242457</v>
      </c>
    </row>
    <row r="30" spans="1:8" ht="31.5" customHeight="1">
      <c r="A30" s="19">
        <v>42</v>
      </c>
      <c r="B30" s="59" t="s">
        <v>36</v>
      </c>
      <c r="C30" s="54">
        <v>1452780</v>
      </c>
      <c r="D30" s="54">
        <v>1105459</v>
      </c>
      <c r="E30" s="136">
        <v>76.09266372059086</v>
      </c>
      <c r="F30" s="54">
        <f>F31+F53+F62+F90+F95+F120</f>
        <v>1572525</v>
      </c>
      <c r="G30" s="54">
        <f>G31+G53+G62+G90+G95+G120</f>
        <v>991738</v>
      </c>
      <c r="H30" s="96">
        <f t="shared" si="1"/>
        <v>63.06659671547352</v>
      </c>
    </row>
    <row r="31" spans="1:8" ht="31.5" customHeight="1">
      <c r="A31" s="19">
        <v>421</v>
      </c>
      <c r="B31" s="59" t="s">
        <v>37</v>
      </c>
      <c r="C31" s="54">
        <f>C32+C33+C34+C35+C36+C37+C38+C39+C40+C41+C42+C43+C44+C45+C46+C47+C48+C49+C50+C51+C52</f>
        <v>90194</v>
      </c>
      <c r="D31" s="54">
        <f>D32+D33+D34+D35+D36+D37+D38+D39+D40+D41+D42+D43+D44+D45+D46+D47+D48+D49+D50+D51+D52</f>
        <v>21586</v>
      </c>
      <c r="E31" s="136">
        <v>23.93285584406945</v>
      </c>
      <c r="F31" s="54">
        <f>F32+F33+F34+F35+F36+F37+F38+F39+F40+F41+F42+F43+F44+F45+F46+F47+F48+F49+F50+F51+F52</f>
        <v>92267</v>
      </c>
      <c r="G31" s="54">
        <f>G32+G33+G34+G35+G36+G37+G38+G39+G40+G41+G42+G43+G44+G45+G46+G47+G48+G49+G50+G51+G52</f>
        <v>17378</v>
      </c>
      <c r="H31" s="96">
        <f t="shared" si="1"/>
        <v>18.834469528650548</v>
      </c>
    </row>
    <row r="32" spans="1:8" ht="31.5" customHeight="1">
      <c r="A32" s="20">
        <v>421111</v>
      </c>
      <c r="B32" s="60" t="s">
        <v>38</v>
      </c>
      <c r="C32" s="124">
        <v>1300</v>
      </c>
      <c r="D32" s="124">
        <v>900</v>
      </c>
      <c r="E32" s="136">
        <v>69.23076923076923</v>
      </c>
      <c r="F32" s="70">
        <v>1300</v>
      </c>
      <c r="G32" s="70">
        <v>933</v>
      </c>
      <c r="H32" s="96">
        <f t="shared" si="1"/>
        <v>71.76923076923077</v>
      </c>
    </row>
    <row r="33" spans="1:8" ht="31.5" customHeight="1">
      <c r="A33" s="20">
        <v>421112</v>
      </c>
      <c r="B33" s="60" t="s">
        <v>39</v>
      </c>
      <c r="C33" s="124">
        <v>50</v>
      </c>
      <c r="D33" s="124">
        <v>26</v>
      </c>
      <c r="E33" s="136">
        <v>52</v>
      </c>
      <c r="F33" s="70">
        <v>50</v>
      </c>
      <c r="G33" s="70">
        <v>9</v>
      </c>
      <c r="H33" s="96">
        <f aca="true" t="shared" si="2" ref="H33:H64">G33/F33*100</f>
        <v>18</v>
      </c>
    </row>
    <row r="34" spans="1:8" ht="31.5" customHeight="1">
      <c r="A34" s="20">
        <v>421121</v>
      </c>
      <c r="B34" s="60" t="s">
        <v>40</v>
      </c>
      <c r="C34" s="124">
        <v>35</v>
      </c>
      <c r="D34" s="124">
        <v>4</v>
      </c>
      <c r="E34" s="136">
        <v>11.428571428571429</v>
      </c>
      <c r="F34" s="70">
        <v>35</v>
      </c>
      <c r="G34" s="70">
        <v>1</v>
      </c>
      <c r="H34" s="96">
        <f t="shared" si="2"/>
        <v>2.857142857142857</v>
      </c>
    </row>
    <row r="35" spans="1:8" ht="31.5" customHeight="1">
      <c r="A35" s="20">
        <v>421211</v>
      </c>
      <c r="B35" s="60" t="s">
        <v>41</v>
      </c>
      <c r="C35" s="124">
        <v>19780</v>
      </c>
      <c r="D35" s="124">
        <v>4702</v>
      </c>
      <c r="E35" s="136">
        <v>23.77148634984833</v>
      </c>
      <c r="F35" s="70">
        <v>20304</v>
      </c>
      <c r="G35" s="70">
        <v>2300</v>
      </c>
      <c r="H35" s="96">
        <f t="shared" si="2"/>
        <v>11.32781717888101</v>
      </c>
    </row>
    <row r="36" spans="1:8" ht="31.5" customHeight="1">
      <c r="A36" s="20">
        <v>421225</v>
      </c>
      <c r="B36" s="60" t="s">
        <v>42</v>
      </c>
      <c r="C36" s="124">
        <v>58786</v>
      </c>
      <c r="D36" s="124">
        <v>7248</v>
      </c>
      <c r="E36" s="136">
        <v>12.32946619943524</v>
      </c>
      <c r="F36" s="70">
        <v>57970</v>
      </c>
      <c r="G36" s="70">
        <v>5514</v>
      </c>
      <c r="H36" s="96">
        <f t="shared" si="2"/>
        <v>9.511816456787994</v>
      </c>
    </row>
    <row r="37" spans="1:8" ht="31.5" customHeight="1">
      <c r="A37" s="20">
        <v>421311</v>
      </c>
      <c r="B37" s="60" t="s">
        <v>43</v>
      </c>
      <c r="C37" s="124">
        <v>1800</v>
      </c>
      <c r="D37" s="124">
        <v>2692</v>
      </c>
      <c r="E37" s="136">
        <v>149.55555555555554</v>
      </c>
      <c r="F37" s="70">
        <v>3403</v>
      </c>
      <c r="G37" s="70">
        <v>2658</v>
      </c>
      <c r="H37" s="96">
        <f t="shared" si="2"/>
        <v>78.10755215985895</v>
      </c>
    </row>
    <row r="38" spans="1:8" ht="31.5" customHeight="1">
      <c r="A38" s="20">
        <v>421321</v>
      </c>
      <c r="B38" s="60" t="s">
        <v>156</v>
      </c>
      <c r="C38" s="124">
        <v>369</v>
      </c>
      <c r="D38" s="124">
        <v>19</v>
      </c>
      <c r="E38" s="136">
        <v>5.149051490514905</v>
      </c>
      <c r="F38" s="70">
        <v>356</v>
      </c>
      <c r="G38" s="70">
        <v>143</v>
      </c>
      <c r="H38" s="96">
        <f t="shared" si="2"/>
        <v>40.168539325842694</v>
      </c>
    </row>
    <row r="39" spans="1:8" ht="31.5" customHeight="1">
      <c r="A39" s="20">
        <v>421324</v>
      </c>
      <c r="B39" s="60" t="s">
        <v>133</v>
      </c>
      <c r="C39" s="124">
        <v>500</v>
      </c>
      <c r="D39" s="124"/>
      <c r="E39" s="136">
        <v>0</v>
      </c>
      <c r="F39" s="70">
        <v>360</v>
      </c>
      <c r="G39" s="70">
        <v>240</v>
      </c>
      <c r="H39" s="96">
        <f t="shared" si="2"/>
        <v>66.66666666666666</v>
      </c>
    </row>
    <row r="40" spans="1:8" ht="31.5" customHeight="1">
      <c r="A40" s="20">
        <v>421325</v>
      </c>
      <c r="B40" s="60" t="s">
        <v>174</v>
      </c>
      <c r="C40" s="124">
        <v>1650</v>
      </c>
      <c r="D40" s="124">
        <v>1632</v>
      </c>
      <c r="E40" s="136">
        <v>98.9090909090909</v>
      </c>
      <c r="F40" s="70">
        <v>2236</v>
      </c>
      <c r="G40" s="70">
        <v>1313</v>
      </c>
      <c r="H40" s="96">
        <f t="shared" si="2"/>
        <v>58.720930232558146</v>
      </c>
    </row>
    <row r="41" spans="1:8" ht="31.5" customHeight="1">
      <c r="A41" s="20">
        <v>421391</v>
      </c>
      <c r="B41" s="60" t="s">
        <v>44</v>
      </c>
      <c r="C41" s="124">
        <v>30</v>
      </c>
      <c r="D41" s="124">
        <v>20</v>
      </c>
      <c r="E41" s="136">
        <v>66.66666666666666</v>
      </c>
      <c r="F41" s="70">
        <v>30</v>
      </c>
      <c r="G41" s="70">
        <v>12</v>
      </c>
      <c r="H41" s="96">
        <f t="shared" si="2"/>
        <v>40</v>
      </c>
    </row>
    <row r="42" spans="1:8" ht="31.5" customHeight="1">
      <c r="A42" s="20">
        <v>421411</v>
      </c>
      <c r="B42" s="60" t="s">
        <v>45</v>
      </c>
      <c r="C42" s="124">
        <v>1400</v>
      </c>
      <c r="D42" s="124">
        <v>1271</v>
      </c>
      <c r="E42" s="136">
        <v>90.78571428571428</v>
      </c>
      <c r="F42" s="70">
        <v>1489</v>
      </c>
      <c r="G42" s="70">
        <v>1257</v>
      </c>
      <c r="H42" s="96">
        <f t="shared" si="2"/>
        <v>84.41907320349227</v>
      </c>
    </row>
    <row r="43" spans="1:8" ht="31.5" customHeight="1">
      <c r="A43" s="20">
        <v>421412</v>
      </c>
      <c r="B43" s="60" t="s">
        <v>46</v>
      </c>
      <c r="C43" s="124">
        <v>961</v>
      </c>
      <c r="D43" s="124">
        <v>885</v>
      </c>
      <c r="E43" s="136">
        <v>92.09157127991675</v>
      </c>
      <c r="F43" s="70">
        <v>1010</v>
      </c>
      <c r="G43" s="70">
        <v>853</v>
      </c>
      <c r="H43" s="96">
        <f t="shared" si="2"/>
        <v>84.45544554455445</v>
      </c>
    </row>
    <row r="44" spans="1:8" ht="31.5" customHeight="1">
      <c r="A44" s="20">
        <v>421414</v>
      </c>
      <c r="B44" s="60" t="s">
        <v>47</v>
      </c>
      <c r="C44" s="124">
        <v>200</v>
      </c>
      <c r="D44" s="124">
        <v>181</v>
      </c>
      <c r="E44" s="136">
        <v>90.5</v>
      </c>
      <c r="F44" s="70">
        <v>222</v>
      </c>
      <c r="G44" s="70">
        <v>222</v>
      </c>
      <c r="H44" s="96">
        <f t="shared" si="2"/>
        <v>100</v>
      </c>
    </row>
    <row r="45" spans="1:8" ht="31.5" customHeight="1">
      <c r="A45" s="20">
        <v>4214191</v>
      </c>
      <c r="B45" s="60" t="s">
        <v>158</v>
      </c>
      <c r="C45" s="124">
        <v>390</v>
      </c>
      <c r="D45" s="124">
        <v>259</v>
      </c>
      <c r="E45" s="136">
        <v>66.41025641025641</v>
      </c>
      <c r="F45" s="70">
        <v>360</v>
      </c>
      <c r="G45" s="70">
        <v>140</v>
      </c>
      <c r="H45" s="96">
        <f t="shared" si="2"/>
        <v>38.88888888888889</v>
      </c>
    </row>
    <row r="46" spans="1:8" ht="31.5" customHeight="1">
      <c r="A46" s="20">
        <v>421421</v>
      </c>
      <c r="B46" s="60" t="s">
        <v>48</v>
      </c>
      <c r="C46" s="124">
        <v>1400</v>
      </c>
      <c r="D46" s="124">
        <v>959</v>
      </c>
      <c r="E46" s="136">
        <v>68.5</v>
      </c>
      <c r="F46" s="70">
        <v>1194</v>
      </c>
      <c r="G46" s="70">
        <v>991</v>
      </c>
      <c r="H46" s="96">
        <f t="shared" si="2"/>
        <v>82.99832495812394</v>
      </c>
    </row>
    <row r="47" spans="1:8" ht="31.5" customHeight="1">
      <c r="A47" s="20">
        <v>421511</v>
      </c>
      <c r="B47" s="60" t="s">
        <v>201</v>
      </c>
      <c r="C47" s="124">
        <v>549</v>
      </c>
      <c r="D47" s="124">
        <v>308</v>
      </c>
      <c r="E47" s="136">
        <v>56.102003642987256</v>
      </c>
      <c r="F47" s="70">
        <v>848</v>
      </c>
      <c r="G47" s="70">
        <v>324</v>
      </c>
      <c r="H47" s="96">
        <f t="shared" si="2"/>
        <v>38.20754716981132</v>
      </c>
    </row>
    <row r="48" spans="1:8" ht="31.5" customHeight="1">
      <c r="A48" s="20">
        <v>421512</v>
      </c>
      <c r="B48" s="60" t="s">
        <v>134</v>
      </c>
      <c r="C48" s="124">
        <v>350</v>
      </c>
      <c r="D48" s="124">
        <v>224</v>
      </c>
      <c r="E48" s="136">
        <v>64</v>
      </c>
      <c r="F48" s="70">
        <v>348</v>
      </c>
      <c r="G48" s="70">
        <v>207</v>
      </c>
      <c r="H48" s="96">
        <f t="shared" si="2"/>
        <v>59.48275862068966</v>
      </c>
    </row>
    <row r="49" spans="1:8" ht="31.5" customHeight="1">
      <c r="A49" s="20">
        <v>421521</v>
      </c>
      <c r="B49" s="60" t="s">
        <v>135</v>
      </c>
      <c r="C49" s="124">
        <v>215</v>
      </c>
      <c r="D49" s="124">
        <v>59</v>
      </c>
      <c r="E49" s="136">
        <v>27.44186046511628</v>
      </c>
      <c r="F49" s="70">
        <v>204</v>
      </c>
      <c r="G49" s="70">
        <v>124</v>
      </c>
      <c r="H49" s="96">
        <f t="shared" si="2"/>
        <v>60.78431372549019</v>
      </c>
    </row>
    <row r="50" spans="1:8" ht="31.5" customHeight="1">
      <c r="A50" s="20">
        <v>421612</v>
      </c>
      <c r="B50" s="60" t="s">
        <v>175</v>
      </c>
      <c r="C50" s="124">
        <v>106</v>
      </c>
      <c r="D50" s="124">
        <v>42</v>
      </c>
      <c r="E50" s="136">
        <v>39.62264150943396</v>
      </c>
      <c r="F50" s="70">
        <v>100</v>
      </c>
      <c r="G50" s="70">
        <v>19</v>
      </c>
      <c r="H50" s="96">
        <f t="shared" si="2"/>
        <v>19</v>
      </c>
    </row>
    <row r="51" spans="1:8" ht="31.5" customHeight="1">
      <c r="A51" s="20">
        <v>421625</v>
      </c>
      <c r="B51" s="60" t="s">
        <v>157</v>
      </c>
      <c r="C51" s="124">
        <v>161</v>
      </c>
      <c r="D51" s="124">
        <v>155</v>
      </c>
      <c r="E51" s="136">
        <v>96.27329192546584</v>
      </c>
      <c r="F51" s="70">
        <v>217</v>
      </c>
      <c r="G51" s="70">
        <v>8</v>
      </c>
      <c r="H51" s="96">
        <f t="shared" si="2"/>
        <v>3.686635944700461</v>
      </c>
    </row>
    <row r="52" spans="1:8" ht="31.5" customHeight="1">
      <c r="A52" s="20">
        <v>4219191</v>
      </c>
      <c r="B52" s="60" t="s">
        <v>214</v>
      </c>
      <c r="C52" s="124">
        <v>162</v>
      </c>
      <c r="D52" s="124"/>
      <c r="E52" s="136">
        <v>0</v>
      </c>
      <c r="F52" s="70">
        <v>231</v>
      </c>
      <c r="G52" s="70">
        <v>110</v>
      </c>
      <c r="H52" s="96">
        <f t="shared" si="2"/>
        <v>47.61904761904761</v>
      </c>
    </row>
    <row r="53" spans="1:8" ht="31.5" customHeight="1">
      <c r="A53" s="19">
        <v>422</v>
      </c>
      <c r="B53" s="59" t="s">
        <v>49</v>
      </c>
      <c r="C53" s="54">
        <f>C54+C55+C56+C57+C58+C59+C60+C61</f>
        <v>3195</v>
      </c>
      <c r="D53" s="54">
        <f>D54+D55+D56+D57+D58+D59+D60+D61</f>
        <v>1091</v>
      </c>
      <c r="E53" s="136">
        <v>34.1471048513302</v>
      </c>
      <c r="F53" s="54">
        <f>F54+F55+F56+F57+F58+F59+F60+F61</f>
        <v>4990</v>
      </c>
      <c r="G53" s="54">
        <f>G54+G55+G56+G57+G58+G59+G60+G61</f>
        <v>1883</v>
      </c>
      <c r="H53" s="96">
        <f t="shared" si="2"/>
        <v>37.73547094188377</v>
      </c>
    </row>
    <row r="54" spans="1:8" ht="31.5" customHeight="1">
      <c r="A54" s="20">
        <v>422111</v>
      </c>
      <c r="B54" s="60" t="s">
        <v>50</v>
      </c>
      <c r="C54" s="124">
        <v>1300</v>
      </c>
      <c r="D54" s="124">
        <v>110</v>
      </c>
      <c r="E54" s="136">
        <v>8.461538461538462</v>
      </c>
      <c r="F54" s="70">
        <v>1100</v>
      </c>
      <c r="G54" s="70">
        <v>104</v>
      </c>
      <c r="H54" s="96">
        <f t="shared" si="2"/>
        <v>9.454545454545455</v>
      </c>
    </row>
    <row r="55" spans="1:8" ht="31.5" customHeight="1">
      <c r="A55" s="20">
        <v>422121</v>
      </c>
      <c r="B55" s="60" t="s">
        <v>51</v>
      </c>
      <c r="C55" s="124">
        <v>250</v>
      </c>
      <c r="D55" s="124">
        <v>153</v>
      </c>
      <c r="E55" s="136">
        <v>61.199999999999996</v>
      </c>
      <c r="F55" s="70">
        <v>250</v>
      </c>
      <c r="G55" s="70">
        <v>130</v>
      </c>
      <c r="H55" s="96">
        <f t="shared" si="2"/>
        <v>52</v>
      </c>
    </row>
    <row r="56" spans="1:8" ht="31.5" customHeight="1">
      <c r="A56" s="20">
        <v>422131</v>
      </c>
      <c r="B56" s="60" t="s">
        <v>52</v>
      </c>
      <c r="C56" s="124">
        <v>400</v>
      </c>
      <c r="D56" s="124">
        <v>338</v>
      </c>
      <c r="E56" s="136">
        <v>84.5</v>
      </c>
      <c r="F56" s="70">
        <v>400</v>
      </c>
      <c r="G56" s="70">
        <v>396</v>
      </c>
      <c r="H56" s="96">
        <f t="shared" si="2"/>
        <v>99</v>
      </c>
    </row>
    <row r="57" spans="1:8" ht="31.5" customHeight="1">
      <c r="A57" s="20">
        <v>422199</v>
      </c>
      <c r="B57" s="60" t="s">
        <v>109</v>
      </c>
      <c r="C57" s="124">
        <v>20</v>
      </c>
      <c r="D57" s="124">
        <v>2</v>
      </c>
      <c r="E57" s="136">
        <v>10</v>
      </c>
      <c r="F57" s="70">
        <v>20</v>
      </c>
      <c r="G57" s="70">
        <v>20</v>
      </c>
      <c r="H57" s="96">
        <f t="shared" si="2"/>
        <v>100</v>
      </c>
    </row>
    <row r="58" spans="1:8" ht="31.5" customHeight="1">
      <c r="A58" s="20">
        <v>422211</v>
      </c>
      <c r="B58" s="60" t="s">
        <v>53</v>
      </c>
      <c r="C58" s="124">
        <v>330</v>
      </c>
      <c r="D58" s="124">
        <v>98</v>
      </c>
      <c r="E58" s="136">
        <v>29.6969696969697</v>
      </c>
      <c r="F58" s="70">
        <v>500</v>
      </c>
      <c r="G58" s="70">
        <v>447</v>
      </c>
      <c r="H58" s="96">
        <f t="shared" si="2"/>
        <v>89.4</v>
      </c>
    </row>
    <row r="59" spans="1:8" ht="41.25" customHeight="1">
      <c r="A59" s="20">
        <v>422221</v>
      </c>
      <c r="B59" s="60" t="s">
        <v>129</v>
      </c>
      <c r="C59" s="124">
        <v>300</v>
      </c>
      <c r="D59" s="124">
        <v>290</v>
      </c>
      <c r="E59" s="136">
        <v>96.66666666666667</v>
      </c>
      <c r="F59" s="70">
        <v>1320</v>
      </c>
      <c r="G59" s="70">
        <v>363</v>
      </c>
      <c r="H59" s="96">
        <f t="shared" si="2"/>
        <v>27.500000000000004</v>
      </c>
    </row>
    <row r="60" spans="1:8" ht="31.5" customHeight="1">
      <c r="A60" s="20">
        <v>422231</v>
      </c>
      <c r="B60" s="60" t="s">
        <v>54</v>
      </c>
      <c r="C60" s="124">
        <v>495</v>
      </c>
      <c r="D60" s="124">
        <v>53</v>
      </c>
      <c r="E60" s="136">
        <v>10.707070707070706</v>
      </c>
      <c r="F60" s="70">
        <v>1200</v>
      </c>
      <c r="G60" s="70">
        <v>363</v>
      </c>
      <c r="H60" s="96">
        <f t="shared" si="2"/>
        <v>30.25</v>
      </c>
    </row>
    <row r="61" spans="1:8" ht="31.5" customHeight="1">
      <c r="A61" s="20">
        <v>422299</v>
      </c>
      <c r="B61" s="60" t="s">
        <v>55</v>
      </c>
      <c r="C61" s="124">
        <v>100</v>
      </c>
      <c r="D61" s="124">
        <v>47</v>
      </c>
      <c r="E61" s="136">
        <v>47</v>
      </c>
      <c r="F61" s="70">
        <v>200</v>
      </c>
      <c r="G61" s="70">
        <v>60</v>
      </c>
      <c r="H61" s="96">
        <f t="shared" si="2"/>
        <v>30</v>
      </c>
    </row>
    <row r="62" spans="1:8" ht="31.5" customHeight="1">
      <c r="A62" s="19">
        <v>423</v>
      </c>
      <c r="B62" s="59" t="s">
        <v>56</v>
      </c>
      <c r="C62" s="54">
        <f>C63+C64+C65+C66+C67+C68+C69+C70+C72+C73+C74+C75+C76+C77+C78+C79+C80+C81+C82+C83+C84+C85+C86+C87+C88+C89</f>
        <v>22038</v>
      </c>
      <c r="D62" s="54">
        <v>15177</v>
      </c>
      <c r="E62" s="136">
        <v>68.556328484958</v>
      </c>
      <c r="F62" s="54">
        <f>F63+F64+F65+F66+F67+F68+F69+F70+F72+F73+F74+F75+F76+F77+F78+F79+F80+F81+F82+F83+F84+F85+F86+F87+F89</f>
        <v>40983</v>
      </c>
      <c r="G62" s="54">
        <f>G63+G64+G65+G66+G67+G68+G69+G70+G72+G73+G74+G75+G76+G77+G78+G79+G80+G81+G82+G83+G84+G85+G86+G87+G88+G89</f>
        <v>25714</v>
      </c>
      <c r="H62" s="96">
        <f t="shared" si="2"/>
        <v>62.74308859771125</v>
      </c>
    </row>
    <row r="63" spans="1:8" ht="31.5" customHeight="1">
      <c r="A63" s="20">
        <v>423111</v>
      </c>
      <c r="B63" s="60" t="s">
        <v>57</v>
      </c>
      <c r="C63" s="124">
        <v>379</v>
      </c>
      <c r="D63" s="124">
        <v>67</v>
      </c>
      <c r="E63" s="136">
        <v>17.678100263852244</v>
      </c>
      <c r="F63" s="70">
        <v>336</v>
      </c>
      <c r="G63" s="70">
        <v>75</v>
      </c>
      <c r="H63" s="96">
        <f t="shared" si="2"/>
        <v>22.321428571428573</v>
      </c>
    </row>
    <row r="64" spans="1:8" ht="31.5" customHeight="1">
      <c r="A64" s="20">
        <v>423191</v>
      </c>
      <c r="B64" s="61" t="s">
        <v>226</v>
      </c>
      <c r="C64" s="124">
        <v>1000</v>
      </c>
      <c r="D64" s="124">
        <v>543</v>
      </c>
      <c r="E64" s="136">
        <v>54.300000000000004</v>
      </c>
      <c r="F64" s="70">
        <v>10000</v>
      </c>
      <c r="G64" s="70">
        <v>8343</v>
      </c>
      <c r="H64" s="96">
        <f t="shared" si="2"/>
        <v>83.43</v>
      </c>
    </row>
    <row r="65" spans="1:8" ht="31.5" customHeight="1">
      <c r="A65" s="20">
        <v>423199</v>
      </c>
      <c r="B65" s="60" t="s">
        <v>183</v>
      </c>
      <c r="C65" s="124">
        <v>390</v>
      </c>
      <c r="D65" s="124">
        <v>150</v>
      </c>
      <c r="E65" s="136">
        <v>38.46153846153847</v>
      </c>
      <c r="F65" s="70">
        <v>390</v>
      </c>
      <c r="G65" s="70">
        <v>0</v>
      </c>
      <c r="H65" s="96">
        <f aca="true" t="shared" si="3" ref="H65:H97">G65/F65*100</f>
        <v>0</v>
      </c>
    </row>
    <row r="66" spans="1:8" ht="31.5" customHeight="1">
      <c r="A66" s="20">
        <v>423212</v>
      </c>
      <c r="B66" s="60" t="s">
        <v>58</v>
      </c>
      <c r="C66" s="70">
        <v>958</v>
      </c>
      <c r="D66" s="25">
        <v>589</v>
      </c>
      <c r="E66" s="114">
        <f aca="true" t="shared" si="4" ref="E66:E97">D66/C66*100</f>
        <v>61.48225469728601</v>
      </c>
      <c r="F66" s="70">
        <v>1119</v>
      </c>
      <c r="G66" s="70">
        <v>648</v>
      </c>
      <c r="H66" s="96">
        <f t="shared" si="3"/>
        <v>57.9088471849866</v>
      </c>
    </row>
    <row r="67" spans="1:8" ht="31.5" customHeight="1">
      <c r="A67" s="20">
        <v>423221</v>
      </c>
      <c r="B67" s="60" t="s">
        <v>125</v>
      </c>
      <c r="C67" s="70">
        <v>100</v>
      </c>
      <c r="D67" s="25">
        <v>15</v>
      </c>
      <c r="E67" s="114">
        <f t="shared" si="4"/>
        <v>15</v>
      </c>
      <c r="F67" s="70">
        <v>100</v>
      </c>
      <c r="G67" s="70">
        <v>0</v>
      </c>
      <c r="H67" s="96">
        <f t="shared" si="3"/>
        <v>0</v>
      </c>
    </row>
    <row r="68" spans="1:8" ht="31.5" customHeight="1">
      <c r="A68" s="20">
        <v>423311</v>
      </c>
      <c r="B68" s="60" t="s">
        <v>59</v>
      </c>
      <c r="C68" s="70">
        <v>1926</v>
      </c>
      <c r="D68" s="25">
        <v>1260</v>
      </c>
      <c r="E68" s="114">
        <f t="shared" si="4"/>
        <v>65.42056074766354</v>
      </c>
      <c r="F68" s="70">
        <v>1926</v>
      </c>
      <c r="G68" s="70">
        <v>1305</v>
      </c>
      <c r="H68" s="96">
        <f t="shared" si="3"/>
        <v>67.7570093457944</v>
      </c>
    </row>
    <row r="69" spans="1:8" ht="31.5" customHeight="1">
      <c r="A69" s="20">
        <v>423321</v>
      </c>
      <c r="B69" s="60" t="s">
        <v>60</v>
      </c>
      <c r="C69" s="70">
        <v>236</v>
      </c>
      <c r="D69" s="25">
        <v>76</v>
      </c>
      <c r="E69" s="114">
        <f t="shared" si="4"/>
        <v>32.20338983050847</v>
      </c>
      <c r="F69" s="70">
        <v>236</v>
      </c>
      <c r="G69" s="70">
        <v>111</v>
      </c>
      <c r="H69" s="96">
        <f t="shared" si="3"/>
        <v>47.03389830508475</v>
      </c>
    </row>
    <row r="70" spans="1:8" ht="31.5" customHeight="1">
      <c r="A70" s="20">
        <v>423322</v>
      </c>
      <c r="B70" s="60" t="s">
        <v>61</v>
      </c>
      <c r="C70" s="70">
        <v>200</v>
      </c>
      <c r="D70" s="25">
        <v>95</v>
      </c>
      <c r="E70" s="114">
        <f t="shared" si="4"/>
        <v>47.5</v>
      </c>
      <c r="F70" s="70">
        <v>200</v>
      </c>
      <c r="G70" s="70">
        <v>43</v>
      </c>
      <c r="H70" s="96">
        <f t="shared" si="3"/>
        <v>21.5</v>
      </c>
    </row>
    <row r="71" spans="1:8" ht="31.5" customHeight="1">
      <c r="A71" s="128">
        <v>423391</v>
      </c>
      <c r="B71" s="61" t="s">
        <v>62</v>
      </c>
      <c r="C71" s="70">
        <v>100</v>
      </c>
      <c r="D71" s="25">
        <v>2</v>
      </c>
      <c r="E71" s="114">
        <f t="shared" si="4"/>
        <v>2</v>
      </c>
      <c r="F71" s="70">
        <v>0</v>
      </c>
      <c r="G71" s="70">
        <v>0</v>
      </c>
      <c r="H71" s="96" t="e">
        <f t="shared" si="3"/>
        <v>#DIV/0!</v>
      </c>
    </row>
    <row r="72" spans="1:8" ht="31.5" customHeight="1">
      <c r="A72" s="123">
        <v>423392</v>
      </c>
      <c r="B72" s="61" t="s">
        <v>243</v>
      </c>
      <c r="C72" s="70">
        <v>400</v>
      </c>
      <c r="D72" s="25">
        <v>11</v>
      </c>
      <c r="E72" s="114"/>
      <c r="F72" s="70">
        <v>0</v>
      </c>
      <c r="G72" s="70">
        <v>0</v>
      </c>
      <c r="H72" s="96" t="e">
        <f t="shared" si="3"/>
        <v>#DIV/0!</v>
      </c>
    </row>
    <row r="73" spans="1:8" ht="31.5" customHeight="1">
      <c r="A73" s="20">
        <v>423412</v>
      </c>
      <c r="B73" s="61" t="s">
        <v>244</v>
      </c>
      <c r="C73" s="70">
        <v>390</v>
      </c>
      <c r="D73" s="25"/>
      <c r="E73" s="114"/>
      <c r="F73" s="70">
        <v>0</v>
      </c>
      <c r="G73" s="70">
        <v>0</v>
      </c>
      <c r="H73" s="96"/>
    </row>
    <row r="74" spans="1:8" ht="31.5" customHeight="1">
      <c r="A74" s="123">
        <v>423418</v>
      </c>
      <c r="B74" s="60" t="s">
        <v>188</v>
      </c>
      <c r="C74" s="70">
        <v>204</v>
      </c>
      <c r="D74" s="25">
        <v>158</v>
      </c>
      <c r="E74" s="114"/>
      <c r="F74" s="70">
        <v>0</v>
      </c>
      <c r="G74" s="70">
        <v>0</v>
      </c>
      <c r="H74" s="96" t="e">
        <f>G74/F74*100</f>
        <v>#DIV/0!</v>
      </c>
    </row>
    <row r="75" spans="1:8" ht="36.75" customHeight="1">
      <c r="A75" s="20">
        <v>423419</v>
      </c>
      <c r="B75" s="60" t="s">
        <v>220</v>
      </c>
      <c r="C75" s="70">
        <v>4350</v>
      </c>
      <c r="D75" s="25">
        <v>3129</v>
      </c>
      <c r="E75" s="114">
        <f t="shared" si="4"/>
        <v>71.93103448275862</v>
      </c>
      <c r="F75" s="70">
        <v>5583</v>
      </c>
      <c r="G75" s="70">
        <v>568</v>
      </c>
      <c r="H75" s="96">
        <f t="shared" si="3"/>
        <v>10.173741715923338</v>
      </c>
    </row>
    <row r="76" spans="1:8" ht="31.5" customHeight="1">
      <c r="A76" s="20">
        <v>423422</v>
      </c>
      <c r="B76" s="60" t="s">
        <v>209</v>
      </c>
      <c r="C76" s="70">
        <v>300</v>
      </c>
      <c r="D76" s="25">
        <v>133</v>
      </c>
      <c r="E76" s="114">
        <f t="shared" si="4"/>
        <v>44.333333333333336</v>
      </c>
      <c r="F76" s="70">
        <v>5429</v>
      </c>
      <c r="G76" s="70">
        <v>2938</v>
      </c>
      <c r="H76" s="96">
        <f t="shared" si="3"/>
        <v>54.11678025419045</v>
      </c>
    </row>
    <row r="77" spans="1:8" ht="31.5" customHeight="1">
      <c r="A77" s="20">
        <v>423432</v>
      </c>
      <c r="B77" s="60" t="s">
        <v>215</v>
      </c>
      <c r="C77" s="70">
        <v>200</v>
      </c>
      <c r="D77" s="25">
        <v>24</v>
      </c>
      <c r="E77" s="114">
        <f t="shared" si="4"/>
        <v>12</v>
      </c>
      <c r="F77" s="70">
        <v>370</v>
      </c>
      <c r="G77" s="70">
        <v>239</v>
      </c>
      <c r="H77" s="96">
        <f t="shared" si="3"/>
        <v>64.5945945945946</v>
      </c>
    </row>
    <row r="78" spans="1:8" ht="31.5" customHeight="1">
      <c r="A78" s="20">
        <v>423521</v>
      </c>
      <c r="B78" s="60" t="s">
        <v>63</v>
      </c>
      <c r="C78" s="70">
        <v>750</v>
      </c>
      <c r="D78" s="25">
        <v>622</v>
      </c>
      <c r="E78" s="114">
        <f t="shared" si="4"/>
        <v>82.93333333333334</v>
      </c>
      <c r="F78" s="70">
        <v>750</v>
      </c>
      <c r="G78" s="70">
        <v>728</v>
      </c>
      <c r="H78" s="96">
        <f t="shared" si="3"/>
        <v>97.06666666666666</v>
      </c>
    </row>
    <row r="79" spans="1:8" ht="31.5" customHeight="1">
      <c r="A79" s="21">
        <v>423591</v>
      </c>
      <c r="B79" s="63" t="s">
        <v>204</v>
      </c>
      <c r="C79" s="70">
        <v>2600</v>
      </c>
      <c r="D79" s="25">
        <v>2481</v>
      </c>
      <c r="E79" s="114">
        <f t="shared" si="4"/>
        <v>95.42307692307692</v>
      </c>
      <c r="F79" s="70">
        <v>5065</v>
      </c>
      <c r="G79" s="70">
        <v>3633</v>
      </c>
      <c r="H79" s="96">
        <f t="shared" si="3"/>
        <v>71.72754195459032</v>
      </c>
    </row>
    <row r="80" spans="1:8" ht="31.5" customHeight="1">
      <c r="A80" s="20">
        <v>423592</v>
      </c>
      <c r="B80" s="60" t="s">
        <v>64</v>
      </c>
      <c r="C80" s="124">
        <v>300</v>
      </c>
      <c r="D80" s="124">
        <v>256</v>
      </c>
      <c r="E80" s="114">
        <f t="shared" si="4"/>
        <v>85.33333333333334</v>
      </c>
      <c r="F80" s="70">
        <v>300</v>
      </c>
      <c r="G80" s="70">
        <v>255</v>
      </c>
      <c r="H80" s="96">
        <f t="shared" si="3"/>
        <v>85</v>
      </c>
    </row>
    <row r="81" spans="1:8" ht="31.5" customHeight="1">
      <c r="A81" s="20">
        <v>4235921</v>
      </c>
      <c r="B81" s="60" t="s">
        <v>65</v>
      </c>
      <c r="C81" s="124">
        <v>4000</v>
      </c>
      <c r="D81" s="124">
        <v>3583</v>
      </c>
      <c r="E81" s="114">
        <f t="shared" si="4"/>
        <v>89.575</v>
      </c>
      <c r="F81" s="70">
        <v>5357</v>
      </c>
      <c r="G81" s="70">
        <v>4068</v>
      </c>
      <c r="H81" s="96">
        <f t="shared" si="3"/>
        <v>75.93802501400037</v>
      </c>
    </row>
    <row r="82" spans="1:8" ht="31.5" customHeight="1">
      <c r="A82" s="20">
        <v>4235922</v>
      </c>
      <c r="B82" s="60" t="s">
        <v>66</v>
      </c>
      <c r="C82" s="124">
        <v>600</v>
      </c>
      <c r="D82" s="124">
        <v>179</v>
      </c>
      <c r="E82" s="114">
        <f t="shared" si="4"/>
        <v>29.833333333333336</v>
      </c>
      <c r="F82" s="70">
        <v>687</v>
      </c>
      <c r="G82" s="70">
        <v>467</v>
      </c>
      <c r="H82" s="96">
        <f t="shared" si="3"/>
        <v>67.97671033478893</v>
      </c>
    </row>
    <row r="83" spans="1:8" ht="31.5" customHeight="1">
      <c r="A83" s="20">
        <v>423593</v>
      </c>
      <c r="B83" s="60" t="s">
        <v>131</v>
      </c>
      <c r="C83" s="124">
        <v>303</v>
      </c>
      <c r="D83" s="124">
        <v>302</v>
      </c>
      <c r="E83" s="114">
        <f t="shared" si="4"/>
        <v>99.66996699669967</v>
      </c>
      <c r="F83" s="70">
        <v>304</v>
      </c>
      <c r="G83" s="70">
        <v>244</v>
      </c>
      <c r="H83" s="96">
        <f t="shared" si="3"/>
        <v>80.26315789473685</v>
      </c>
    </row>
    <row r="84" spans="1:8" ht="31.5" customHeight="1">
      <c r="A84" s="20">
        <v>423612</v>
      </c>
      <c r="B84" s="60" t="s">
        <v>202</v>
      </c>
      <c r="C84" s="124">
        <v>150</v>
      </c>
      <c r="D84" s="124">
        <v>35</v>
      </c>
      <c r="E84" s="114">
        <f t="shared" si="4"/>
        <v>23.333333333333332</v>
      </c>
      <c r="F84" s="70">
        <v>161</v>
      </c>
      <c r="G84" s="70">
        <v>21</v>
      </c>
      <c r="H84" s="96">
        <f t="shared" si="3"/>
        <v>13.043478260869565</v>
      </c>
    </row>
    <row r="85" spans="1:8" ht="31.5" customHeight="1">
      <c r="A85" s="20">
        <v>423711</v>
      </c>
      <c r="B85" s="60" t="s">
        <v>67</v>
      </c>
      <c r="C85" s="124">
        <v>200</v>
      </c>
      <c r="D85" s="124">
        <v>38</v>
      </c>
      <c r="E85" s="114">
        <f t="shared" si="4"/>
        <v>19</v>
      </c>
      <c r="F85" s="70">
        <v>200</v>
      </c>
      <c r="G85" s="70">
        <v>112</v>
      </c>
      <c r="H85" s="96">
        <f t="shared" si="3"/>
        <v>56.00000000000001</v>
      </c>
    </row>
    <row r="86" spans="1:8" ht="31.5" customHeight="1">
      <c r="A86" s="20">
        <v>423911</v>
      </c>
      <c r="B86" s="60" t="s">
        <v>193</v>
      </c>
      <c r="C86" s="124">
        <v>300</v>
      </c>
      <c r="D86" s="124">
        <v>230</v>
      </c>
      <c r="E86" s="114">
        <f t="shared" si="4"/>
        <v>76.66666666666667</v>
      </c>
      <c r="F86" s="70">
        <v>300</v>
      </c>
      <c r="G86" s="70">
        <v>174</v>
      </c>
      <c r="H86" s="96">
        <f t="shared" si="3"/>
        <v>57.99999999999999</v>
      </c>
    </row>
    <row r="87" spans="1:8" ht="31.5" customHeight="1">
      <c r="A87" s="20">
        <v>4239111</v>
      </c>
      <c r="B87" s="60" t="s">
        <v>68</v>
      </c>
      <c r="C87" s="124">
        <v>1702</v>
      </c>
      <c r="D87" s="124">
        <v>1143</v>
      </c>
      <c r="E87" s="114">
        <f t="shared" si="4"/>
        <v>67.15628672150412</v>
      </c>
      <c r="F87" s="70">
        <v>2170</v>
      </c>
      <c r="G87" s="70">
        <v>1576</v>
      </c>
      <c r="H87" s="96">
        <f t="shared" si="3"/>
        <v>72.62672811059907</v>
      </c>
    </row>
    <row r="88" spans="1:8" ht="31.5" customHeight="1">
      <c r="A88" s="20">
        <v>4239112</v>
      </c>
      <c r="B88" s="60" t="s">
        <v>167</v>
      </c>
      <c r="C88" s="124">
        <v>50</v>
      </c>
      <c r="D88" s="124">
        <v>51</v>
      </c>
      <c r="E88" s="114">
        <f t="shared" si="4"/>
        <v>102</v>
      </c>
      <c r="F88" s="70">
        <v>200</v>
      </c>
      <c r="G88" s="70">
        <v>166</v>
      </c>
      <c r="H88" s="96">
        <f t="shared" si="3"/>
        <v>83</v>
      </c>
    </row>
    <row r="89" spans="1:8" ht="31.5" customHeight="1">
      <c r="A89" s="20">
        <v>4239113</v>
      </c>
      <c r="B89" s="61" t="s">
        <v>240</v>
      </c>
      <c r="C89" s="124">
        <v>50</v>
      </c>
      <c r="D89" s="122">
        <v>5</v>
      </c>
      <c r="E89" s="114">
        <f t="shared" si="4"/>
        <v>10</v>
      </c>
      <c r="F89" s="70">
        <v>0</v>
      </c>
      <c r="G89" s="70">
        <v>0</v>
      </c>
      <c r="H89" s="96" t="e">
        <f t="shared" si="3"/>
        <v>#DIV/0!</v>
      </c>
    </row>
    <row r="90" spans="1:8" ht="31.5" customHeight="1">
      <c r="A90" s="19">
        <v>424</v>
      </c>
      <c r="B90" s="59" t="s">
        <v>69</v>
      </c>
      <c r="C90" s="54">
        <f>C91+C92+C93+C94</f>
        <v>5843</v>
      </c>
      <c r="D90" s="26">
        <f>D91+D92+D93+D94</f>
        <v>5106</v>
      </c>
      <c r="E90" s="114">
        <f t="shared" si="4"/>
        <v>87.38661646414513</v>
      </c>
      <c r="F90" s="54">
        <f>F92+F93+F94</f>
        <v>5685</v>
      </c>
      <c r="G90" s="54">
        <f>G92+G93+G94</f>
        <v>2674</v>
      </c>
      <c r="H90" s="96">
        <f t="shared" si="3"/>
        <v>47.036059806508355</v>
      </c>
    </row>
    <row r="91" spans="1:8" ht="31.5" customHeight="1">
      <c r="A91" s="9">
        <v>424231</v>
      </c>
      <c r="B91" s="62" t="s">
        <v>239</v>
      </c>
      <c r="C91" s="72">
        <v>250</v>
      </c>
      <c r="D91" s="43">
        <v>194</v>
      </c>
      <c r="E91" s="114"/>
      <c r="F91" s="72">
        <v>0</v>
      </c>
      <c r="G91" s="72">
        <v>0</v>
      </c>
      <c r="H91" s="96"/>
    </row>
    <row r="92" spans="1:8" ht="31.5" customHeight="1">
      <c r="A92" s="20">
        <v>424341</v>
      </c>
      <c r="B92" s="60" t="s">
        <v>136</v>
      </c>
      <c r="C92" s="70">
        <v>4497</v>
      </c>
      <c r="D92" s="25">
        <v>3983</v>
      </c>
      <c r="E92" s="114">
        <f t="shared" si="4"/>
        <v>88.57015788303313</v>
      </c>
      <c r="F92" s="70">
        <v>4382</v>
      </c>
      <c r="G92" s="70">
        <v>2023</v>
      </c>
      <c r="H92" s="96">
        <f t="shared" si="3"/>
        <v>46.16613418530351</v>
      </c>
    </row>
    <row r="93" spans="1:8" ht="31.5" customHeight="1">
      <c r="A93" s="20">
        <v>424351</v>
      </c>
      <c r="B93" s="64" t="s">
        <v>163</v>
      </c>
      <c r="C93" s="70">
        <v>796</v>
      </c>
      <c r="D93" s="25">
        <v>750</v>
      </c>
      <c r="E93" s="114">
        <f t="shared" si="4"/>
        <v>94.22110552763819</v>
      </c>
      <c r="F93" s="70">
        <v>718</v>
      </c>
      <c r="G93" s="70">
        <v>146</v>
      </c>
      <c r="H93" s="96">
        <f t="shared" si="3"/>
        <v>20.334261838440113</v>
      </c>
    </row>
    <row r="94" spans="1:8" ht="31.5" customHeight="1">
      <c r="A94" s="20">
        <v>424911</v>
      </c>
      <c r="B94" s="60" t="s">
        <v>70</v>
      </c>
      <c r="C94" s="70">
        <v>300</v>
      </c>
      <c r="D94" s="25">
        <v>179</v>
      </c>
      <c r="E94" s="114">
        <f t="shared" si="4"/>
        <v>59.66666666666667</v>
      </c>
      <c r="F94" s="75">
        <v>585</v>
      </c>
      <c r="G94" s="75">
        <v>505</v>
      </c>
      <c r="H94" s="96">
        <f t="shared" si="3"/>
        <v>86.32478632478633</v>
      </c>
    </row>
    <row r="95" spans="1:8" ht="31.5" customHeight="1">
      <c r="A95" s="19">
        <v>425</v>
      </c>
      <c r="B95" s="98" t="s">
        <v>168</v>
      </c>
      <c r="C95" s="99">
        <f>C96+C97+C98+C99+C100+C101+C102+C103+C104+C105+C106+C107+C108+C109+C110+C111+C112+C113+C114+C115+C116+C117+C118+C119</f>
        <v>19458</v>
      </c>
      <c r="D95" s="100">
        <f>D96+D97+D98+D99+D100+D101+D102+D103+D104+D105+D106+D107+D108+D109+D110+D111+D112+D113+D114+D115+D116+D117+D118+D119</f>
        <v>5765</v>
      </c>
      <c r="E95" s="115">
        <f t="shared" si="4"/>
        <v>29.627916538184806</v>
      </c>
      <c r="F95" s="99">
        <f>F96+F97+F98+F99+F100+F101+F102+F103+F104+F106+F107+F109+F110+F111+F112+F113+F114+F115+F116+F117+F118+F119</f>
        <v>15683</v>
      </c>
      <c r="G95" s="99">
        <f>G96+G97+G98+G99+G100+G101+G102+G103+G104+G105+G106+G107+G108+G109+G110+G111+G112+G113+G114+G115+G116+G117+G118+G119</f>
        <v>3352</v>
      </c>
      <c r="H95" s="96">
        <f t="shared" si="3"/>
        <v>21.37346171013199</v>
      </c>
    </row>
    <row r="96" spans="1:8" ht="31.5" customHeight="1">
      <c r="A96" s="20">
        <v>425111</v>
      </c>
      <c r="B96" s="95" t="s">
        <v>137</v>
      </c>
      <c r="C96" s="124">
        <v>2850</v>
      </c>
      <c r="D96" s="124">
        <v>1672</v>
      </c>
      <c r="E96" s="115">
        <f t="shared" si="4"/>
        <v>58.666666666666664</v>
      </c>
      <c r="F96" s="75">
        <v>300</v>
      </c>
      <c r="G96" s="75">
        <v>0</v>
      </c>
      <c r="H96" s="96">
        <f t="shared" si="3"/>
        <v>0</v>
      </c>
    </row>
    <row r="97" spans="1:8" ht="31.5" customHeight="1">
      <c r="A97" s="20">
        <v>425112</v>
      </c>
      <c r="B97" s="95" t="s">
        <v>71</v>
      </c>
      <c r="C97" s="124">
        <v>450</v>
      </c>
      <c r="D97" s="124">
        <v>208</v>
      </c>
      <c r="E97" s="115">
        <f t="shared" si="4"/>
        <v>46.22222222222222</v>
      </c>
      <c r="F97" s="75">
        <v>300</v>
      </c>
      <c r="G97" s="75">
        <v>0</v>
      </c>
      <c r="H97" s="96">
        <f t="shared" si="3"/>
        <v>0</v>
      </c>
    </row>
    <row r="98" spans="1:8" ht="31.5" customHeight="1">
      <c r="A98" s="20">
        <v>425113</v>
      </c>
      <c r="B98" s="95" t="s">
        <v>72</v>
      </c>
      <c r="C98" s="124">
        <v>1805</v>
      </c>
      <c r="D98" s="124">
        <v>1038</v>
      </c>
      <c r="E98" s="115">
        <f aca="true" t="shared" si="5" ref="E98:E130">D98/C98*100</f>
        <v>57.50692520775623</v>
      </c>
      <c r="F98" s="75">
        <v>448</v>
      </c>
      <c r="G98" s="75">
        <v>177</v>
      </c>
      <c r="H98" s="96">
        <f aca="true" t="shared" si="6" ref="H98:H130">G98/F98*100</f>
        <v>39.50892857142857</v>
      </c>
    </row>
    <row r="99" spans="1:8" ht="31.5" customHeight="1">
      <c r="A99" s="20">
        <v>425114</v>
      </c>
      <c r="B99" s="101" t="s">
        <v>115</v>
      </c>
      <c r="C99" s="124">
        <v>300</v>
      </c>
      <c r="D99" s="124"/>
      <c r="E99" s="115">
        <f t="shared" si="5"/>
        <v>0</v>
      </c>
      <c r="F99" s="75">
        <v>300</v>
      </c>
      <c r="G99" s="75">
        <v>0</v>
      </c>
      <c r="H99" s="96">
        <f t="shared" si="6"/>
        <v>0</v>
      </c>
    </row>
    <row r="100" spans="1:8" ht="31.5" customHeight="1">
      <c r="A100" s="20">
        <v>425115</v>
      </c>
      <c r="B100" s="95" t="s">
        <v>154</v>
      </c>
      <c r="C100" s="124">
        <v>540</v>
      </c>
      <c r="D100" s="124">
        <v>237</v>
      </c>
      <c r="E100" s="115">
        <f t="shared" si="5"/>
        <v>43.888888888888886</v>
      </c>
      <c r="F100" s="75">
        <v>360</v>
      </c>
      <c r="G100" s="75">
        <v>14</v>
      </c>
      <c r="H100" s="96">
        <f t="shared" si="6"/>
        <v>3.888888888888889</v>
      </c>
    </row>
    <row r="101" spans="1:8" ht="31.5" customHeight="1">
      <c r="A101" s="20">
        <v>425116</v>
      </c>
      <c r="B101" s="95" t="s">
        <v>180</v>
      </c>
      <c r="C101" s="124">
        <v>360</v>
      </c>
      <c r="D101" s="124"/>
      <c r="E101" s="115">
        <f t="shared" si="5"/>
        <v>0</v>
      </c>
      <c r="F101" s="75">
        <v>399</v>
      </c>
      <c r="G101" s="75">
        <v>39</v>
      </c>
      <c r="H101" s="96">
        <f t="shared" si="6"/>
        <v>9.774436090225564</v>
      </c>
    </row>
    <row r="102" spans="1:8" ht="31.5" customHeight="1">
      <c r="A102" s="20">
        <v>425117</v>
      </c>
      <c r="B102" s="95" t="s">
        <v>179</v>
      </c>
      <c r="C102" s="124">
        <v>300</v>
      </c>
      <c r="D102" s="124"/>
      <c r="E102" s="115">
        <f t="shared" si="5"/>
        <v>0</v>
      </c>
      <c r="F102" s="75">
        <v>300</v>
      </c>
      <c r="G102" s="75">
        <v>0</v>
      </c>
      <c r="H102" s="96">
        <f t="shared" si="6"/>
        <v>0</v>
      </c>
    </row>
    <row r="103" spans="1:8" ht="31.5" customHeight="1">
      <c r="A103" s="94">
        <v>425118</v>
      </c>
      <c r="B103" s="95" t="s">
        <v>73</v>
      </c>
      <c r="C103" s="124">
        <v>360</v>
      </c>
      <c r="D103" s="124">
        <v>48</v>
      </c>
      <c r="E103" s="115">
        <f t="shared" si="5"/>
        <v>13.333333333333334</v>
      </c>
      <c r="F103" s="75">
        <v>369</v>
      </c>
      <c r="G103" s="75">
        <v>43</v>
      </c>
      <c r="H103" s="96">
        <f t="shared" si="6"/>
        <v>11.653116531165312</v>
      </c>
    </row>
    <row r="104" spans="1:8" ht="31.5" customHeight="1">
      <c r="A104" s="20">
        <v>425119</v>
      </c>
      <c r="B104" s="95" t="s">
        <v>222</v>
      </c>
      <c r="C104" s="124">
        <v>594</v>
      </c>
      <c r="D104" s="124">
        <v>135</v>
      </c>
      <c r="E104" s="115">
        <f t="shared" si="5"/>
        <v>22.727272727272727</v>
      </c>
      <c r="F104" s="75">
        <v>540</v>
      </c>
      <c r="G104" s="75">
        <v>10</v>
      </c>
      <c r="H104" s="96">
        <f t="shared" si="6"/>
        <v>1.8518518518518516</v>
      </c>
    </row>
    <row r="105" spans="1:8" ht="31.5" customHeight="1">
      <c r="A105" s="20">
        <v>425191</v>
      </c>
      <c r="B105" s="95" t="s">
        <v>238</v>
      </c>
      <c r="C105" s="124">
        <v>400</v>
      </c>
      <c r="D105" s="122"/>
      <c r="E105" s="115"/>
      <c r="F105" s="75">
        <v>0</v>
      </c>
      <c r="G105" s="75">
        <v>0</v>
      </c>
      <c r="H105" s="96" t="e">
        <f t="shared" si="6"/>
        <v>#DIV/0!</v>
      </c>
    </row>
    <row r="106" spans="1:8" ht="31.5" customHeight="1">
      <c r="A106" s="20">
        <v>425211</v>
      </c>
      <c r="B106" s="95" t="s">
        <v>159</v>
      </c>
      <c r="C106" s="75">
        <v>1183</v>
      </c>
      <c r="D106" s="48">
        <v>486</v>
      </c>
      <c r="E106" s="115">
        <f t="shared" si="5"/>
        <v>41.081994928148774</v>
      </c>
      <c r="F106" s="75">
        <v>746</v>
      </c>
      <c r="G106" s="75">
        <v>325</v>
      </c>
      <c r="H106" s="96">
        <f t="shared" si="6"/>
        <v>43.5656836461126</v>
      </c>
    </row>
    <row r="107" spans="1:8" ht="31.5" customHeight="1">
      <c r="A107" s="94">
        <v>425213</v>
      </c>
      <c r="B107" s="95" t="s">
        <v>225</v>
      </c>
      <c r="C107" s="75">
        <v>200</v>
      </c>
      <c r="D107" s="48"/>
      <c r="E107" s="115">
        <f t="shared" si="5"/>
        <v>0</v>
      </c>
      <c r="F107" s="75">
        <v>180</v>
      </c>
      <c r="G107" s="75">
        <v>10</v>
      </c>
      <c r="H107" s="96">
        <f t="shared" si="6"/>
        <v>5.555555555555555</v>
      </c>
    </row>
    <row r="108" spans="1:8" ht="31.5" customHeight="1">
      <c r="A108" s="94">
        <v>425219</v>
      </c>
      <c r="B108" s="95" t="s">
        <v>237</v>
      </c>
      <c r="C108" s="75">
        <v>200</v>
      </c>
      <c r="D108" s="48">
        <v>55</v>
      </c>
      <c r="E108" s="115">
        <f t="shared" si="5"/>
        <v>27.500000000000004</v>
      </c>
      <c r="F108" s="75">
        <v>0</v>
      </c>
      <c r="G108" s="75">
        <v>75</v>
      </c>
      <c r="H108" s="96" t="e">
        <f t="shared" si="6"/>
        <v>#DIV/0!</v>
      </c>
    </row>
    <row r="109" spans="1:8" ht="31.5" customHeight="1">
      <c r="A109" s="94">
        <v>425221</v>
      </c>
      <c r="B109" s="95" t="s">
        <v>176</v>
      </c>
      <c r="C109" s="75">
        <v>300</v>
      </c>
      <c r="D109" s="48"/>
      <c r="E109" s="115">
        <f t="shared" si="5"/>
        <v>0</v>
      </c>
      <c r="F109" s="75">
        <v>300</v>
      </c>
      <c r="G109" s="75">
        <v>32</v>
      </c>
      <c r="H109" s="96">
        <f t="shared" si="6"/>
        <v>10.666666666666668</v>
      </c>
    </row>
    <row r="110" spans="1:8" ht="31.5" customHeight="1">
      <c r="A110" s="94">
        <v>425222</v>
      </c>
      <c r="B110" s="95" t="s">
        <v>223</v>
      </c>
      <c r="C110" s="75">
        <v>492</v>
      </c>
      <c r="D110" s="48">
        <v>5</v>
      </c>
      <c r="E110" s="115">
        <f t="shared" si="5"/>
        <v>1.0162601626016259</v>
      </c>
      <c r="F110" s="75">
        <v>211</v>
      </c>
      <c r="G110" s="75">
        <v>16</v>
      </c>
      <c r="H110" s="96">
        <f t="shared" si="6"/>
        <v>7.5829383886255926</v>
      </c>
    </row>
    <row r="111" spans="1:8" ht="31.5" customHeight="1">
      <c r="A111" s="94">
        <v>425223</v>
      </c>
      <c r="B111" s="95" t="s">
        <v>184</v>
      </c>
      <c r="C111" s="75">
        <v>240</v>
      </c>
      <c r="D111" s="48">
        <v>28</v>
      </c>
      <c r="E111" s="115">
        <f t="shared" si="5"/>
        <v>11.666666666666666</v>
      </c>
      <c r="F111" s="75">
        <v>240</v>
      </c>
      <c r="G111" s="75">
        <v>18</v>
      </c>
      <c r="H111" s="96">
        <f t="shared" si="6"/>
        <v>7.5</v>
      </c>
    </row>
    <row r="112" spans="1:8" ht="38.25" customHeight="1">
      <c r="A112" s="94">
        <v>425225</v>
      </c>
      <c r="B112" s="95" t="s">
        <v>177</v>
      </c>
      <c r="C112" s="75">
        <v>140</v>
      </c>
      <c r="D112" s="48">
        <v>43</v>
      </c>
      <c r="E112" s="115">
        <f t="shared" si="5"/>
        <v>30.714285714285715</v>
      </c>
      <c r="F112" s="75">
        <v>120</v>
      </c>
      <c r="G112" s="75">
        <v>0</v>
      </c>
      <c r="H112" s="96">
        <f t="shared" si="6"/>
        <v>0</v>
      </c>
    </row>
    <row r="113" spans="1:8" ht="31.5" customHeight="1">
      <c r="A113" s="94">
        <v>425227</v>
      </c>
      <c r="B113" s="95" t="s">
        <v>178</v>
      </c>
      <c r="C113" s="75">
        <v>0</v>
      </c>
      <c r="D113" s="48"/>
      <c r="E113" s="115" t="e">
        <f t="shared" si="5"/>
        <v>#DIV/0!</v>
      </c>
      <c r="F113" s="75">
        <v>120</v>
      </c>
      <c r="G113" s="75">
        <v>0</v>
      </c>
      <c r="H113" s="96">
        <f t="shared" si="6"/>
        <v>0</v>
      </c>
    </row>
    <row r="114" spans="1:8" ht="31.5" customHeight="1">
      <c r="A114" s="94">
        <v>425229</v>
      </c>
      <c r="B114" s="95" t="s">
        <v>114</v>
      </c>
      <c r="C114" s="75">
        <v>490</v>
      </c>
      <c r="D114" s="48">
        <v>39</v>
      </c>
      <c r="E114" s="115">
        <f t="shared" si="5"/>
        <v>7.959183673469387</v>
      </c>
      <c r="F114" s="75">
        <v>483</v>
      </c>
      <c r="G114" s="75">
        <v>371</v>
      </c>
      <c r="H114" s="96">
        <f t="shared" si="6"/>
        <v>76.81159420289855</v>
      </c>
    </row>
    <row r="115" spans="1:8" ht="31.5" customHeight="1">
      <c r="A115" s="97">
        <v>425251</v>
      </c>
      <c r="B115" s="95" t="s">
        <v>74</v>
      </c>
      <c r="C115" s="75">
        <v>360</v>
      </c>
      <c r="D115" s="48"/>
      <c r="E115" s="115">
        <f t="shared" si="5"/>
        <v>0</v>
      </c>
      <c r="F115" s="75">
        <v>360</v>
      </c>
      <c r="G115" s="75">
        <v>0</v>
      </c>
      <c r="H115" s="96">
        <f t="shared" si="6"/>
        <v>0</v>
      </c>
    </row>
    <row r="116" spans="1:8" ht="31.5" customHeight="1">
      <c r="A116" s="97">
        <v>425252</v>
      </c>
      <c r="B116" s="95" t="s">
        <v>221</v>
      </c>
      <c r="C116" s="75">
        <v>4344</v>
      </c>
      <c r="D116" s="48">
        <v>734</v>
      </c>
      <c r="E116" s="115">
        <f t="shared" si="5"/>
        <v>16.896869244935544</v>
      </c>
      <c r="F116" s="75">
        <v>5317</v>
      </c>
      <c r="G116" s="75">
        <v>1523</v>
      </c>
      <c r="H116" s="96">
        <f t="shared" si="6"/>
        <v>28.64397216475456</v>
      </c>
    </row>
    <row r="117" spans="1:8" ht="39" customHeight="1">
      <c r="A117" s="94">
        <v>425253</v>
      </c>
      <c r="B117" s="95" t="s">
        <v>210</v>
      </c>
      <c r="C117" s="75">
        <v>1970</v>
      </c>
      <c r="D117" s="48">
        <v>685</v>
      </c>
      <c r="E117" s="115">
        <f t="shared" si="5"/>
        <v>34.77157360406091</v>
      </c>
      <c r="F117" s="75">
        <v>2798</v>
      </c>
      <c r="G117" s="75">
        <v>530</v>
      </c>
      <c r="H117" s="96">
        <f t="shared" si="6"/>
        <v>18.942101501072194</v>
      </c>
    </row>
    <row r="118" spans="1:8" ht="31.5" customHeight="1">
      <c r="A118" s="21">
        <v>425281</v>
      </c>
      <c r="B118" s="60" t="s">
        <v>75</v>
      </c>
      <c r="C118" s="70">
        <v>1072</v>
      </c>
      <c r="D118" s="25">
        <v>273</v>
      </c>
      <c r="E118" s="114">
        <f t="shared" si="5"/>
        <v>25.466417910447763</v>
      </c>
      <c r="F118" s="70">
        <v>1012</v>
      </c>
      <c r="G118" s="70">
        <v>130</v>
      </c>
      <c r="H118" s="96">
        <f t="shared" si="6"/>
        <v>12.845849802371543</v>
      </c>
    </row>
    <row r="119" spans="1:8" ht="31.5" customHeight="1">
      <c r="A119" s="20">
        <v>425291</v>
      </c>
      <c r="B119" s="61" t="s">
        <v>224</v>
      </c>
      <c r="C119" s="70">
        <v>508</v>
      </c>
      <c r="D119" s="25">
        <v>79</v>
      </c>
      <c r="E119" s="114">
        <f t="shared" si="5"/>
        <v>15.551181102362206</v>
      </c>
      <c r="F119" s="70">
        <v>480</v>
      </c>
      <c r="G119" s="70">
        <v>39</v>
      </c>
      <c r="H119" s="96">
        <f t="shared" si="6"/>
        <v>8.125</v>
      </c>
    </row>
    <row r="120" spans="1:8" s="46" customFormat="1" ht="31.5" customHeight="1">
      <c r="A120" s="121">
        <v>426</v>
      </c>
      <c r="B120" s="59" t="s">
        <v>76</v>
      </c>
      <c r="C120" s="71">
        <f>C121+C122+C123+C124+C125+C126+C127+C128+C129+C130+C131+C132+C133+C134+C135+C136+C137+C138+C139+C140+C141+C142+C143+C144+C145+C146+C147+C148+C149+C150+C151+C152+C153+C154+C155+C156+C157+C158+C159+C160+C161</f>
        <v>1311952</v>
      </c>
      <c r="D120" s="27">
        <f>D121+D122+D123+D124+D125+D126+D127+D128+D129+D130+D131+D132+D133+D134+D135+D136+D137+D138+D139+D140+D141+D142+D143+D144+D145+D146+D147+D148+D149+D150+D151+D152+D153+D154+D155+D156+D157+D158+D159+D160+D161</f>
        <v>1056734</v>
      </c>
      <c r="E120" s="114">
        <f t="shared" si="5"/>
        <v>80.54669683037184</v>
      </c>
      <c r="F120" s="71">
        <f>F121+F122+F123+F124+F125+F126+F127+F128+F129+F130+F131+F132+F133+F134+F135+F136+F137+F138+F139+F140+F141+F142+F143+F144+F145+F146+F147+F148+F149+F150+F151+F152+F153+F154+F155+F156+F157+F158+F159+F160+F161</f>
        <v>1412917</v>
      </c>
      <c r="G120" s="71">
        <f>G121+G122+G123+G124+G125+G126+G127+G128+G129+G130+G131+G132+G133+G134+G135+G137+G136+G138+G139+G140+G141+G142+G143+G144+G145+G146+G147+G148+G149+G150+G151+G152+G153+G154+G155+G156+G157+G158+G159+G160+G161</f>
        <v>940737</v>
      </c>
      <c r="H120" s="96">
        <f t="shared" si="6"/>
        <v>66.58119337512395</v>
      </c>
    </row>
    <row r="121" spans="1:8" ht="31.5" customHeight="1">
      <c r="A121" s="20">
        <v>426111</v>
      </c>
      <c r="B121" s="60" t="s">
        <v>77</v>
      </c>
      <c r="C121" s="124">
        <v>3369</v>
      </c>
      <c r="D121" s="124">
        <v>1922</v>
      </c>
      <c r="E121" s="114">
        <f t="shared" si="5"/>
        <v>57.04956960522411</v>
      </c>
      <c r="F121" s="70">
        <v>3142</v>
      </c>
      <c r="G121" s="70">
        <v>2210</v>
      </c>
      <c r="H121" s="96">
        <f t="shared" si="6"/>
        <v>70.33736473583704</v>
      </c>
    </row>
    <row r="122" spans="1:8" ht="31.5" customHeight="1">
      <c r="A122" s="20">
        <v>426121</v>
      </c>
      <c r="B122" s="63" t="s">
        <v>211</v>
      </c>
      <c r="C122" s="124">
        <v>200</v>
      </c>
      <c r="D122" s="124">
        <v>65</v>
      </c>
      <c r="E122" s="114">
        <f t="shared" si="5"/>
        <v>32.5</v>
      </c>
      <c r="F122" s="70">
        <v>270</v>
      </c>
      <c r="G122" s="70">
        <v>231</v>
      </c>
      <c r="H122" s="130">
        <f t="shared" si="6"/>
        <v>85.55555555555556</v>
      </c>
    </row>
    <row r="123" spans="1:8" ht="31.5" customHeight="1">
      <c r="A123" s="20">
        <v>426124</v>
      </c>
      <c r="B123" s="60" t="s">
        <v>212</v>
      </c>
      <c r="C123" s="124">
        <v>290</v>
      </c>
      <c r="D123" s="124"/>
      <c r="E123" s="114">
        <f t="shared" si="5"/>
        <v>0</v>
      </c>
      <c r="F123" s="70">
        <v>240</v>
      </c>
      <c r="G123" s="70">
        <v>79</v>
      </c>
      <c r="H123" s="96">
        <f t="shared" si="6"/>
        <v>32.916666666666664</v>
      </c>
    </row>
    <row r="124" spans="1:8" s="46" customFormat="1" ht="53.25" customHeight="1">
      <c r="A124" s="20">
        <v>426191</v>
      </c>
      <c r="B124" s="65" t="s">
        <v>187</v>
      </c>
      <c r="C124" s="124">
        <v>300</v>
      </c>
      <c r="D124" s="124">
        <v>42</v>
      </c>
      <c r="E124" s="114">
        <f t="shared" si="5"/>
        <v>14.000000000000002</v>
      </c>
      <c r="F124" s="70">
        <v>300</v>
      </c>
      <c r="G124" s="70">
        <v>0</v>
      </c>
      <c r="H124" s="96">
        <f t="shared" si="6"/>
        <v>0</v>
      </c>
    </row>
    <row r="125" spans="1:8" ht="31.5" customHeight="1">
      <c r="A125" s="20">
        <v>426211</v>
      </c>
      <c r="B125" s="60" t="s">
        <v>78</v>
      </c>
      <c r="C125" s="124">
        <v>50</v>
      </c>
      <c r="D125" s="124"/>
      <c r="E125" s="114">
        <f t="shared" si="5"/>
        <v>0</v>
      </c>
      <c r="F125" s="70">
        <v>60</v>
      </c>
      <c r="G125" s="70">
        <v>0</v>
      </c>
      <c r="H125" s="96">
        <f t="shared" si="6"/>
        <v>0</v>
      </c>
    </row>
    <row r="126" spans="1:8" s="47" customFormat="1" ht="31.5" customHeight="1">
      <c r="A126" s="20">
        <v>426221</v>
      </c>
      <c r="B126" s="60" t="s">
        <v>152</v>
      </c>
      <c r="C126" s="124">
        <v>100</v>
      </c>
      <c r="D126" s="124"/>
      <c r="E126" s="114">
        <f t="shared" si="5"/>
        <v>0</v>
      </c>
      <c r="F126" s="70">
        <v>100</v>
      </c>
      <c r="G126" s="70">
        <v>0</v>
      </c>
      <c r="H126" s="96">
        <f t="shared" si="6"/>
        <v>0</v>
      </c>
    </row>
    <row r="127" spans="1:8" ht="31.5" customHeight="1">
      <c r="A127" s="20">
        <v>426311</v>
      </c>
      <c r="B127" s="60" t="s">
        <v>79</v>
      </c>
      <c r="C127" s="124">
        <v>490</v>
      </c>
      <c r="D127" s="124">
        <v>469</v>
      </c>
      <c r="E127" s="114">
        <f t="shared" si="5"/>
        <v>95.71428571428572</v>
      </c>
      <c r="F127" s="70">
        <v>504</v>
      </c>
      <c r="G127" s="70">
        <v>452</v>
      </c>
      <c r="H127" s="96">
        <f t="shared" si="6"/>
        <v>89.68253968253968</v>
      </c>
    </row>
    <row r="128" spans="1:8" ht="31.5" customHeight="1">
      <c r="A128" s="20">
        <v>426312</v>
      </c>
      <c r="B128" s="60" t="s">
        <v>138</v>
      </c>
      <c r="C128" s="124">
        <v>390</v>
      </c>
      <c r="D128" s="124"/>
      <c r="E128" s="114">
        <f t="shared" si="5"/>
        <v>0</v>
      </c>
      <c r="F128" s="70">
        <v>390</v>
      </c>
      <c r="G128" s="70">
        <v>28</v>
      </c>
      <c r="H128" s="96">
        <f t="shared" si="6"/>
        <v>7.179487179487179</v>
      </c>
    </row>
    <row r="129" spans="1:8" ht="31.5" customHeight="1">
      <c r="A129" s="20">
        <v>426411</v>
      </c>
      <c r="B129" s="60" t="s">
        <v>153</v>
      </c>
      <c r="C129" s="124">
        <v>3480</v>
      </c>
      <c r="D129" s="124">
        <v>1867</v>
      </c>
      <c r="E129" s="114">
        <f t="shared" si="5"/>
        <v>53.64942528735632</v>
      </c>
      <c r="F129" s="70">
        <v>2490</v>
      </c>
      <c r="G129" s="70">
        <v>2250</v>
      </c>
      <c r="H129" s="96">
        <f t="shared" si="6"/>
        <v>90.36144578313254</v>
      </c>
    </row>
    <row r="130" spans="1:8" ht="31.5" customHeight="1">
      <c r="A130" s="20">
        <v>426413</v>
      </c>
      <c r="B130" s="60" t="s">
        <v>80</v>
      </c>
      <c r="C130" s="124">
        <v>490</v>
      </c>
      <c r="D130" s="124"/>
      <c r="E130" s="114">
        <f t="shared" si="5"/>
        <v>0</v>
      </c>
      <c r="F130" s="70">
        <v>480</v>
      </c>
      <c r="G130" s="70">
        <v>0</v>
      </c>
      <c r="H130" s="96">
        <f t="shared" si="6"/>
        <v>0</v>
      </c>
    </row>
    <row r="131" spans="1:8" s="46" customFormat="1" ht="31.5" customHeight="1">
      <c r="A131" s="20">
        <v>426491</v>
      </c>
      <c r="B131" s="60" t="s">
        <v>81</v>
      </c>
      <c r="C131" s="124">
        <v>490</v>
      </c>
      <c r="D131" s="124">
        <v>242</v>
      </c>
      <c r="E131" s="114">
        <f aca="true" t="shared" si="7" ref="E131:E162">D131/C131*100</f>
        <v>49.38775510204081</v>
      </c>
      <c r="F131" s="70">
        <v>480</v>
      </c>
      <c r="G131" s="70">
        <v>355</v>
      </c>
      <c r="H131" s="96">
        <f aca="true" t="shared" si="8" ref="H131:H162">G131/F131*100</f>
        <v>73.95833333333334</v>
      </c>
    </row>
    <row r="132" spans="1:8" ht="31.5" customHeight="1">
      <c r="A132" s="20">
        <v>426531</v>
      </c>
      <c r="B132" s="63" t="s">
        <v>116</v>
      </c>
      <c r="C132" s="124">
        <v>300</v>
      </c>
      <c r="D132" s="124">
        <v>229</v>
      </c>
      <c r="E132" s="114">
        <f t="shared" si="7"/>
        <v>76.33333333333333</v>
      </c>
      <c r="F132" s="70">
        <v>240</v>
      </c>
      <c r="G132" s="70">
        <v>0</v>
      </c>
      <c r="H132" s="96">
        <f t="shared" si="8"/>
        <v>0</v>
      </c>
    </row>
    <row r="133" spans="1:8" ht="31.5" customHeight="1">
      <c r="A133" s="20">
        <v>426541</v>
      </c>
      <c r="B133" s="63" t="s">
        <v>117</v>
      </c>
      <c r="C133" s="124">
        <v>300</v>
      </c>
      <c r="D133" s="124">
        <v>61</v>
      </c>
      <c r="E133" s="114">
        <f t="shared" si="7"/>
        <v>20.333333333333332</v>
      </c>
      <c r="F133" s="70">
        <v>240</v>
      </c>
      <c r="G133" s="70">
        <v>34</v>
      </c>
      <c r="H133" s="96">
        <f t="shared" si="8"/>
        <v>14.166666666666666</v>
      </c>
    </row>
    <row r="134" spans="1:8" ht="31.5" customHeight="1">
      <c r="A134" s="20">
        <v>426591</v>
      </c>
      <c r="B134" s="63" t="s">
        <v>139</v>
      </c>
      <c r="C134" s="124">
        <v>340</v>
      </c>
      <c r="D134" s="124">
        <v>366</v>
      </c>
      <c r="E134" s="114">
        <f t="shared" si="7"/>
        <v>107.6470588235294</v>
      </c>
      <c r="F134" s="70">
        <v>351</v>
      </c>
      <c r="G134" s="70">
        <v>338</v>
      </c>
      <c r="H134" s="130">
        <f t="shared" si="8"/>
        <v>96.29629629629629</v>
      </c>
    </row>
    <row r="135" spans="1:8" ht="31.5" customHeight="1">
      <c r="A135" s="20">
        <v>426711</v>
      </c>
      <c r="B135" s="60" t="s">
        <v>140</v>
      </c>
      <c r="C135" s="124">
        <v>2078</v>
      </c>
      <c r="D135" s="124">
        <v>770</v>
      </c>
      <c r="E135" s="114">
        <f t="shared" si="7"/>
        <v>37.05486044273339</v>
      </c>
      <c r="F135" s="70">
        <v>2451</v>
      </c>
      <c r="G135" s="70">
        <v>1403</v>
      </c>
      <c r="H135" s="96">
        <f t="shared" si="8"/>
        <v>57.24194206446348</v>
      </c>
    </row>
    <row r="136" spans="1:8" ht="31.5" customHeight="1">
      <c r="A136" s="20">
        <v>4267111</v>
      </c>
      <c r="B136" s="60" t="s">
        <v>141</v>
      </c>
      <c r="C136" s="124">
        <v>1839</v>
      </c>
      <c r="D136" s="124">
        <v>269</v>
      </c>
      <c r="E136" s="114">
        <f t="shared" si="7"/>
        <v>14.627514953779228</v>
      </c>
      <c r="F136" s="70">
        <v>2566</v>
      </c>
      <c r="G136" s="70">
        <v>1264</v>
      </c>
      <c r="H136" s="96">
        <f t="shared" si="8"/>
        <v>49.25954793452845</v>
      </c>
    </row>
    <row r="137" spans="1:8" ht="31.5" customHeight="1">
      <c r="A137" s="20">
        <v>4267112</v>
      </c>
      <c r="B137" s="60" t="s">
        <v>82</v>
      </c>
      <c r="C137" s="124">
        <v>948</v>
      </c>
      <c r="D137" s="124">
        <v>640</v>
      </c>
      <c r="E137" s="114">
        <f t="shared" si="7"/>
        <v>67.51054852320675</v>
      </c>
      <c r="F137" s="70">
        <v>1200</v>
      </c>
      <c r="G137" s="70">
        <v>72</v>
      </c>
      <c r="H137" s="96">
        <f t="shared" si="8"/>
        <v>6</v>
      </c>
    </row>
    <row r="138" spans="1:8" ht="31.5" customHeight="1">
      <c r="A138" s="20">
        <v>426721</v>
      </c>
      <c r="B138" s="63" t="s">
        <v>118</v>
      </c>
      <c r="C138" s="70">
        <v>20459</v>
      </c>
      <c r="D138" s="25">
        <v>13153</v>
      </c>
      <c r="E138" s="114">
        <f t="shared" si="7"/>
        <v>64.28955471919448</v>
      </c>
      <c r="F138" s="70">
        <v>24584</v>
      </c>
      <c r="G138" s="70">
        <v>12457</v>
      </c>
      <c r="H138" s="96">
        <f t="shared" si="8"/>
        <v>50.67116823950537</v>
      </c>
    </row>
    <row r="139" spans="1:8" ht="36.75" customHeight="1">
      <c r="A139" s="20">
        <v>426731</v>
      </c>
      <c r="B139" s="107" t="s">
        <v>235</v>
      </c>
      <c r="C139" s="70">
        <v>1241600</v>
      </c>
      <c r="D139" s="25">
        <v>1021262</v>
      </c>
      <c r="E139" s="114">
        <f t="shared" si="7"/>
        <v>82.25370489690722</v>
      </c>
      <c r="F139" s="70">
        <v>24</v>
      </c>
      <c r="G139" s="70">
        <v>0</v>
      </c>
      <c r="H139" s="96">
        <f t="shared" si="8"/>
        <v>0</v>
      </c>
    </row>
    <row r="140" spans="1:8" ht="31.5" customHeight="1">
      <c r="A140" s="20">
        <v>426741</v>
      </c>
      <c r="B140" s="63" t="s">
        <v>119</v>
      </c>
      <c r="C140" s="70">
        <v>10414</v>
      </c>
      <c r="D140" s="25">
        <v>3584</v>
      </c>
      <c r="E140" s="114">
        <f t="shared" si="7"/>
        <v>34.41521029383522</v>
      </c>
      <c r="F140" s="70">
        <v>14777</v>
      </c>
      <c r="G140" s="70">
        <v>3979</v>
      </c>
      <c r="H140" s="96">
        <f t="shared" si="8"/>
        <v>26.92698111930703</v>
      </c>
    </row>
    <row r="141" spans="1:8" ht="31.5" customHeight="1">
      <c r="A141" s="20">
        <v>426751</v>
      </c>
      <c r="B141" s="107" t="s">
        <v>235</v>
      </c>
      <c r="C141" s="70">
        <v>50</v>
      </c>
      <c r="D141" s="25">
        <v>11</v>
      </c>
      <c r="E141" s="114">
        <f t="shared" si="7"/>
        <v>22</v>
      </c>
      <c r="F141" s="70">
        <v>1331552</v>
      </c>
      <c r="G141" s="70">
        <v>905883</v>
      </c>
      <c r="H141" s="96">
        <f t="shared" si="8"/>
        <v>68.03211590685156</v>
      </c>
    </row>
    <row r="142" spans="1:8" ht="74.25" customHeight="1">
      <c r="A142" s="20">
        <v>426791</v>
      </c>
      <c r="B142" s="63" t="s">
        <v>142</v>
      </c>
      <c r="C142" s="70">
        <v>1576</v>
      </c>
      <c r="D142" s="25">
        <v>1196</v>
      </c>
      <c r="E142" s="114">
        <f t="shared" si="7"/>
        <v>75.88832487309645</v>
      </c>
      <c r="F142" s="70">
        <v>3051</v>
      </c>
      <c r="G142" s="70">
        <v>1417</v>
      </c>
      <c r="H142" s="96">
        <f t="shared" si="8"/>
        <v>46.44378892166503</v>
      </c>
    </row>
    <row r="143" spans="1:8" ht="31.5" customHeight="1">
      <c r="A143" s="20">
        <v>4267911</v>
      </c>
      <c r="B143" s="60" t="s">
        <v>143</v>
      </c>
      <c r="C143" s="70">
        <v>1624</v>
      </c>
      <c r="D143" s="25">
        <v>1362</v>
      </c>
      <c r="E143" s="114">
        <f t="shared" si="7"/>
        <v>83.86699507389163</v>
      </c>
      <c r="F143" s="70">
        <v>2330</v>
      </c>
      <c r="G143" s="70">
        <v>623</v>
      </c>
      <c r="H143" s="96">
        <f t="shared" si="8"/>
        <v>26.7381974248927</v>
      </c>
    </row>
    <row r="144" spans="1:8" ht="31.5" customHeight="1">
      <c r="A144" s="20">
        <v>4267912</v>
      </c>
      <c r="B144" s="60" t="s">
        <v>144</v>
      </c>
      <c r="C144" s="70">
        <v>500</v>
      </c>
      <c r="D144" s="25">
        <v>260</v>
      </c>
      <c r="E144" s="114">
        <f t="shared" si="7"/>
        <v>52</v>
      </c>
      <c r="F144" s="70">
        <v>960</v>
      </c>
      <c r="G144" s="70">
        <v>0</v>
      </c>
      <c r="H144" s="96">
        <f t="shared" si="8"/>
        <v>0</v>
      </c>
    </row>
    <row r="145" spans="1:8" ht="31.5" customHeight="1">
      <c r="A145" s="20">
        <v>4267913</v>
      </c>
      <c r="B145" s="60" t="s">
        <v>132</v>
      </c>
      <c r="C145" s="70">
        <v>832</v>
      </c>
      <c r="D145" s="25">
        <v>326</v>
      </c>
      <c r="E145" s="114">
        <f t="shared" si="7"/>
        <v>39.18269230769231</v>
      </c>
      <c r="F145" s="70">
        <v>720</v>
      </c>
      <c r="G145" s="70">
        <v>108</v>
      </c>
      <c r="H145" s="96">
        <f t="shared" si="8"/>
        <v>15</v>
      </c>
    </row>
    <row r="146" spans="1:8" ht="31.5" customHeight="1">
      <c r="A146" s="20">
        <v>4267914</v>
      </c>
      <c r="B146" s="60" t="s">
        <v>83</v>
      </c>
      <c r="C146" s="70">
        <v>1000</v>
      </c>
      <c r="D146" s="25">
        <v>297</v>
      </c>
      <c r="E146" s="114">
        <f t="shared" si="7"/>
        <v>29.7</v>
      </c>
      <c r="F146" s="70">
        <v>1258</v>
      </c>
      <c r="G146" s="70">
        <v>519</v>
      </c>
      <c r="H146" s="96">
        <f t="shared" si="8"/>
        <v>41.25596184419714</v>
      </c>
    </row>
    <row r="147" spans="1:8" ht="40.5" customHeight="1">
      <c r="A147" s="20">
        <v>4267915</v>
      </c>
      <c r="B147" s="60" t="s">
        <v>145</v>
      </c>
      <c r="C147" s="70">
        <v>340</v>
      </c>
      <c r="D147" s="25">
        <v>30</v>
      </c>
      <c r="E147" s="114">
        <f t="shared" si="7"/>
        <v>8.823529411764707</v>
      </c>
      <c r="F147" s="70">
        <v>480</v>
      </c>
      <c r="G147" s="70">
        <v>300</v>
      </c>
      <c r="H147" s="96">
        <f t="shared" si="8"/>
        <v>62.5</v>
      </c>
    </row>
    <row r="148" spans="1:8" ht="31.5" customHeight="1">
      <c r="A148" s="20">
        <v>4267916</v>
      </c>
      <c r="B148" s="60" t="s">
        <v>146</v>
      </c>
      <c r="C148" s="70">
        <v>5184</v>
      </c>
      <c r="D148" s="25">
        <v>2522</v>
      </c>
      <c r="E148" s="114">
        <f t="shared" si="7"/>
        <v>48.6496913580247</v>
      </c>
      <c r="F148" s="70">
        <v>4942</v>
      </c>
      <c r="G148" s="70">
        <v>1758</v>
      </c>
      <c r="H148" s="96">
        <f t="shared" si="8"/>
        <v>35.57264265479563</v>
      </c>
    </row>
    <row r="149" spans="1:8" ht="31.5" customHeight="1">
      <c r="A149" s="20">
        <v>4267917</v>
      </c>
      <c r="B149" s="60" t="s">
        <v>147</v>
      </c>
      <c r="C149" s="70">
        <v>6685</v>
      </c>
      <c r="D149" s="25">
        <v>2901</v>
      </c>
      <c r="E149" s="114">
        <f t="shared" si="7"/>
        <v>43.39566192969334</v>
      </c>
      <c r="F149" s="70">
        <v>6235</v>
      </c>
      <c r="G149" s="70">
        <v>2629</v>
      </c>
      <c r="H149" s="96">
        <f t="shared" si="8"/>
        <v>42.16519647153167</v>
      </c>
    </row>
    <row r="150" spans="1:8" s="46" customFormat="1" ht="31.5" customHeight="1">
      <c r="A150" s="20">
        <v>426811</v>
      </c>
      <c r="B150" s="60" t="s">
        <v>181</v>
      </c>
      <c r="C150" s="70">
        <v>1003</v>
      </c>
      <c r="D150" s="25">
        <v>394</v>
      </c>
      <c r="E150" s="114">
        <f t="shared" si="7"/>
        <v>39.28215353938185</v>
      </c>
      <c r="F150" s="70">
        <v>1057</v>
      </c>
      <c r="G150" s="70">
        <v>124</v>
      </c>
      <c r="H150" s="96">
        <f t="shared" si="8"/>
        <v>11.731315042573321</v>
      </c>
    </row>
    <row r="151" spans="1:8" ht="31.5" customHeight="1">
      <c r="A151" s="20">
        <v>426812</v>
      </c>
      <c r="B151" s="63" t="s">
        <v>122</v>
      </c>
      <c r="C151" s="124">
        <v>200</v>
      </c>
      <c r="D151" s="124">
        <v>13</v>
      </c>
      <c r="E151" s="114">
        <f t="shared" si="7"/>
        <v>6.5</v>
      </c>
      <c r="F151" s="70">
        <v>180</v>
      </c>
      <c r="G151" s="70">
        <v>34</v>
      </c>
      <c r="H151" s="96">
        <f t="shared" si="8"/>
        <v>18.88888888888889</v>
      </c>
    </row>
    <row r="152" spans="1:8" ht="31.5" customHeight="1">
      <c r="A152" s="20">
        <v>426819</v>
      </c>
      <c r="B152" s="63" t="s">
        <v>149</v>
      </c>
      <c r="C152" s="124">
        <v>200</v>
      </c>
      <c r="D152" s="124">
        <v>30</v>
      </c>
      <c r="E152" s="114">
        <f t="shared" si="7"/>
        <v>15</v>
      </c>
      <c r="F152" s="70">
        <v>180</v>
      </c>
      <c r="G152" s="70">
        <v>26</v>
      </c>
      <c r="H152" s="96">
        <f t="shared" si="8"/>
        <v>14.444444444444443</v>
      </c>
    </row>
    <row r="153" spans="1:8" ht="31.5" customHeight="1">
      <c r="A153" s="20">
        <v>426821</v>
      </c>
      <c r="B153" s="66" t="s">
        <v>182</v>
      </c>
      <c r="C153" s="124">
        <v>607</v>
      </c>
      <c r="D153" s="124">
        <v>263</v>
      </c>
      <c r="E153" s="114">
        <f t="shared" si="7"/>
        <v>43.32784184514003</v>
      </c>
      <c r="F153" s="70">
        <v>761</v>
      </c>
      <c r="G153" s="70">
        <v>321</v>
      </c>
      <c r="H153" s="96">
        <f t="shared" si="8"/>
        <v>42.18134034165571</v>
      </c>
    </row>
    <row r="154" spans="1:8" ht="36" customHeight="1">
      <c r="A154" s="20">
        <v>426822</v>
      </c>
      <c r="B154" s="66" t="s">
        <v>148</v>
      </c>
      <c r="C154" s="124">
        <v>1116</v>
      </c>
      <c r="D154" s="124">
        <v>669</v>
      </c>
      <c r="E154" s="114">
        <f t="shared" si="7"/>
        <v>59.946236559139784</v>
      </c>
      <c r="F154" s="70">
        <v>1213</v>
      </c>
      <c r="G154" s="70">
        <v>480</v>
      </c>
      <c r="H154" s="96">
        <f t="shared" si="8"/>
        <v>39.571310799670236</v>
      </c>
    </row>
    <row r="155" spans="1:8" ht="31.5" customHeight="1">
      <c r="A155" s="20">
        <v>426829</v>
      </c>
      <c r="B155" s="66" t="s">
        <v>216</v>
      </c>
      <c r="C155" s="124">
        <v>100</v>
      </c>
      <c r="D155" s="124">
        <v>23</v>
      </c>
      <c r="E155" s="114">
        <f t="shared" si="7"/>
        <v>23</v>
      </c>
      <c r="F155" s="70">
        <v>100</v>
      </c>
      <c r="G155" s="70">
        <v>32</v>
      </c>
      <c r="H155" s="96">
        <f t="shared" si="8"/>
        <v>32</v>
      </c>
    </row>
    <row r="156" spans="1:8" ht="38.25" customHeight="1">
      <c r="A156" s="20">
        <v>426911</v>
      </c>
      <c r="B156" s="60" t="s">
        <v>190</v>
      </c>
      <c r="C156" s="124">
        <v>408</v>
      </c>
      <c r="D156" s="124">
        <v>242</v>
      </c>
      <c r="E156" s="114">
        <f t="shared" si="7"/>
        <v>59.31372549019608</v>
      </c>
      <c r="F156" s="70">
        <v>478</v>
      </c>
      <c r="G156" s="70">
        <v>295</v>
      </c>
      <c r="H156" s="96">
        <f t="shared" si="8"/>
        <v>61.71548117154811</v>
      </c>
    </row>
    <row r="157" spans="1:8" ht="31.5" customHeight="1">
      <c r="A157" s="20">
        <v>426912</v>
      </c>
      <c r="B157" s="63" t="s">
        <v>120</v>
      </c>
      <c r="C157" s="124">
        <v>570</v>
      </c>
      <c r="D157" s="124">
        <v>456</v>
      </c>
      <c r="E157" s="114">
        <f t="shared" si="7"/>
        <v>80</v>
      </c>
      <c r="F157" s="70">
        <v>390</v>
      </c>
      <c r="G157" s="70">
        <v>121</v>
      </c>
      <c r="H157" s="96">
        <f t="shared" si="8"/>
        <v>31.025641025641026</v>
      </c>
    </row>
    <row r="158" spans="1:8" ht="31.5" customHeight="1">
      <c r="A158" s="20">
        <v>426913</v>
      </c>
      <c r="B158" s="63" t="s">
        <v>123</v>
      </c>
      <c r="C158" s="124">
        <v>408</v>
      </c>
      <c r="D158" s="124">
        <v>93</v>
      </c>
      <c r="E158" s="114">
        <f t="shared" si="7"/>
        <v>22.794117647058822</v>
      </c>
      <c r="F158" s="70">
        <v>390</v>
      </c>
      <c r="G158" s="70">
        <v>101</v>
      </c>
      <c r="H158" s="96">
        <f t="shared" si="8"/>
        <v>25.8974358974359</v>
      </c>
    </row>
    <row r="159" spans="1:8" ht="31.5" customHeight="1">
      <c r="A159" s="20">
        <v>426914</v>
      </c>
      <c r="B159" s="63" t="s">
        <v>121</v>
      </c>
      <c r="C159" s="124">
        <v>100</v>
      </c>
      <c r="D159" s="124">
        <v>24</v>
      </c>
      <c r="E159" s="114">
        <f t="shared" si="7"/>
        <v>24</v>
      </c>
      <c r="F159" s="70">
        <v>72</v>
      </c>
      <c r="G159" s="70"/>
      <c r="H159" s="96">
        <f t="shared" si="8"/>
        <v>0</v>
      </c>
    </row>
    <row r="160" spans="1:8" ht="31.5" customHeight="1">
      <c r="A160" s="20">
        <v>426915</v>
      </c>
      <c r="B160" s="63" t="s">
        <v>191</v>
      </c>
      <c r="C160" s="124">
        <v>468</v>
      </c>
      <c r="D160" s="124">
        <v>108</v>
      </c>
      <c r="E160" s="114">
        <f t="shared" si="7"/>
        <v>23.076923076923077</v>
      </c>
      <c r="F160" s="70">
        <v>390</v>
      </c>
      <c r="G160" s="70">
        <v>287</v>
      </c>
      <c r="H160" s="96">
        <f t="shared" si="8"/>
        <v>73.58974358974359</v>
      </c>
    </row>
    <row r="161" spans="1:8" ht="31.5" customHeight="1">
      <c r="A161" s="20">
        <v>426919</v>
      </c>
      <c r="B161" s="63" t="s">
        <v>150</v>
      </c>
      <c r="C161" s="124">
        <v>1054</v>
      </c>
      <c r="D161" s="124">
        <v>573</v>
      </c>
      <c r="E161" s="114">
        <f t="shared" si="7"/>
        <v>54.36432637571158</v>
      </c>
      <c r="F161" s="70">
        <v>1289</v>
      </c>
      <c r="G161" s="70">
        <v>527</v>
      </c>
      <c r="H161" s="96">
        <f t="shared" si="8"/>
        <v>40.8844065166796</v>
      </c>
    </row>
    <row r="162" spans="1:8" ht="31.5" customHeight="1">
      <c r="A162" s="121">
        <v>44</v>
      </c>
      <c r="B162" s="59" t="s">
        <v>84</v>
      </c>
      <c r="C162" s="71">
        <f>C163</f>
        <v>400</v>
      </c>
      <c r="D162" s="27">
        <f>D163</f>
        <v>8</v>
      </c>
      <c r="E162" s="114">
        <f t="shared" si="7"/>
        <v>2</v>
      </c>
      <c r="F162" s="71">
        <f>F163</f>
        <v>400</v>
      </c>
      <c r="G162" s="71">
        <f>G163</f>
        <v>245</v>
      </c>
      <c r="H162" s="96">
        <f t="shared" si="8"/>
        <v>61.25000000000001</v>
      </c>
    </row>
    <row r="163" spans="1:8" ht="31.5" customHeight="1">
      <c r="A163" s="121">
        <v>444</v>
      </c>
      <c r="B163" s="59" t="s">
        <v>85</v>
      </c>
      <c r="C163" s="71">
        <f>C164+C165</f>
        <v>400</v>
      </c>
      <c r="D163" s="27">
        <f>D164+D165</f>
        <v>8</v>
      </c>
      <c r="E163" s="114">
        <f aca="true" t="shared" si="9" ref="E163:E194">D163/C163*100</f>
        <v>2</v>
      </c>
      <c r="F163" s="71">
        <f>F164+F165</f>
        <v>400</v>
      </c>
      <c r="G163" s="71">
        <f>G164+G165</f>
        <v>245</v>
      </c>
      <c r="H163" s="96">
        <f aca="true" t="shared" si="10" ref="H163:H194">G163/F163*100</f>
        <v>61.25000000000001</v>
      </c>
    </row>
    <row r="164" spans="1:8" ht="31.5" customHeight="1">
      <c r="A164" s="21">
        <v>444111</v>
      </c>
      <c r="B164" s="60" t="s">
        <v>86</v>
      </c>
      <c r="C164" s="70">
        <v>100</v>
      </c>
      <c r="D164" s="25">
        <v>6</v>
      </c>
      <c r="E164" s="114">
        <f t="shared" si="9"/>
        <v>6</v>
      </c>
      <c r="F164" s="70">
        <v>100</v>
      </c>
      <c r="G164" s="70">
        <v>13</v>
      </c>
      <c r="H164" s="96">
        <f t="shared" si="10"/>
        <v>13</v>
      </c>
    </row>
    <row r="165" spans="1:8" ht="31.5" customHeight="1">
      <c r="A165" s="21">
        <v>444211</v>
      </c>
      <c r="B165" s="60" t="s">
        <v>87</v>
      </c>
      <c r="C165" s="70">
        <v>300</v>
      </c>
      <c r="D165" s="25">
        <v>2</v>
      </c>
      <c r="E165" s="114">
        <f t="shared" si="9"/>
        <v>0.6666666666666667</v>
      </c>
      <c r="F165" s="70">
        <v>300</v>
      </c>
      <c r="G165" s="70">
        <v>232</v>
      </c>
      <c r="H165" s="96">
        <f t="shared" si="10"/>
        <v>77.33333333333333</v>
      </c>
    </row>
    <row r="166" spans="1:8" ht="31.5" customHeight="1">
      <c r="A166" s="121">
        <v>48</v>
      </c>
      <c r="B166" s="59" t="s">
        <v>88</v>
      </c>
      <c r="C166" s="54">
        <f>C167+C174</f>
        <v>3245</v>
      </c>
      <c r="D166" s="26">
        <f>D167+D174</f>
        <v>1460</v>
      </c>
      <c r="E166" s="114">
        <f t="shared" si="9"/>
        <v>44.99229583975347</v>
      </c>
      <c r="F166" s="54">
        <f>F167+F174</f>
        <v>2745</v>
      </c>
      <c r="G166" s="54">
        <f>G167+G174</f>
        <v>684</v>
      </c>
      <c r="H166" s="96">
        <f t="shared" si="10"/>
        <v>24.91803278688525</v>
      </c>
    </row>
    <row r="167" spans="1:8" ht="31.5" customHeight="1">
      <c r="A167" s="19">
        <v>482</v>
      </c>
      <c r="B167" s="59" t="s">
        <v>208</v>
      </c>
      <c r="C167" s="54">
        <f>C168+C169+C170+C171+C172+C173</f>
        <v>1900</v>
      </c>
      <c r="D167" s="26">
        <f>D168+D169+D170+D171+D172+D173</f>
        <v>531</v>
      </c>
      <c r="E167" s="114">
        <f t="shared" si="9"/>
        <v>27.94736842105263</v>
      </c>
      <c r="F167" s="54">
        <f>F168+F169+F170+F171+F172+F173</f>
        <v>1400</v>
      </c>
      <c r="G167" s="54">
        <f>G168+G169+G170+G171+G172+G173</f>
        <v>530</v>
      </c>
      <c r="H167" s="96">
        <f t="shared" si="10"/>
        <v>37.857142857142854</v>
      </c>
    </row>
    <row r="168" spans="1:8" ht="31.5" customHeight="1">
      <c r="A168" s="21">
        <v>482141</v>
      </c>
      <c r="B168" s="60" t="s">
        <v>89</v>
      </c>
      <c r="C168" s="124">
        <v>200</v>
      </c>
      <c r="D168" s="124">
        <v>15</v>
      </c>
      <c r="E168" s="114">
        <f t="shared" si="9"/>
        <v>7.5</v>
      </c>
      <c r="F168" s="70">
        <v>200</v>
      </c>
      <c r="G168" s="70">
        <v>7</v>
      </c>
      <c r="H168" s="96">
        <f t="shared" si="10"/>
        <v>3.5000000000000004</v>
      </c>
    </row>
    <row r="169" spans="1:8" ht="31.5" customHeight="1">
      <c r="A169" s="21">
        <v>482211</v>
      </c>
      <c r="B169" s="60" t="s">
        <v>90</v>
      </c>
      <c r="C169" s="124">
        <v>150</v>
      </c>
      <c r="D169" s="124">
        <v>149</v>
      </c>
      <c r="E169" s="114">
        <f t="shared" si="9"/>
        <v>99.33333333333333</v>
      </c>
      <c r="F169" s="70">
        <v>150</v>
      </c>
      <c r="G169" s="70">
        <v>67</v>
      </c>
      <c r="H169" s="96">
        <f t="shared" si="10"/>
        <v>44.666666666666664</v>
      </c>
    </row>
    <row r="170" spans="1:8" ht="31.5" customHeight="1">
      <c r="A170" s="21">
        <v>482241</v>
      </c>
      <c r="B170" s="60" t="s">
        <v>91</v>
      </c>
      <c r="C170" s="124">
        <v>100</v>
      </c>
      <c r="D170" s="124">
        <v>19</v>
      </c>
      <c r="E170" s="114">
        <f t="shared" si="9"/>
        <v>19</v>
      </c>
      <c r="F170" s="70">
        <v>100</v>
      </c>
      <c r="G170" s="70">
        <v>15</v>
      </c>
      <c r="H170" s="96">
        <f t="shared" si="10"/>
        <v>15</v>
      </c>
    </row>
    <row r="171" spans="1:8" ht="31.5" customHeight="1">
      <c r="A171" s="20">
        <v>482251</v>
      </c>
      <c r="B171" s="60" t="s">
        <v>92</v>
      </c>
      <c r="C171" s="124">
        <v>1000</v>
      </c>
      <c r="D171" s="124">
        <v>346</v>
      </c>
      <c r="E171" s="114">
        <f t="shared" si="9"/>
        <v>34.599999999999994</v>
      </c>
      <c r="F171" s="70">
        <v>500</v>
      </c>
      <c r="G171" s="70">
        <v>19</v>
      </c>
      <c r="H171" s="96">
        <f t="shared" si="10"/>
        <v>3.8</v>
      </c>
    </row>
    <row r="172" spans="1:8" ht="31.5" customHeight="1">
      <c r="A172" s="20">
        <v>482294</v>
      </c>
      <c r="B172" s="60" t="s">
        <v>93</v>
      </c>
      <c r="C172" s="124">
        <v>400</v>
      </c>
      <c r="D172" s="124">
        <v>2</v>
      </c>
      <c r="E172" s="114">
        <f t="shared" si="9"/>
        <v>0.5</v>
      </c>
      <c r="F172" s="70">
        <v>400</v>
      </c>
      <c r="G172" s="70">
        <v>380</v>
      </c>
      <c r="H172" s="96">
        <f t="shared" si="10"/>
        <v>95</v>
      </c>
    </row>
    <row r="173" spans="1:8" ht="31.5" customHeight="1">
      <c r="A173" s="20">
        <v>482341</v>
      </c>
      <c r="B173" s="60" t="s">
        <v>94</v>
      </c>
      <c r="C173" s="124">
        <v>50</v>
      </c>
      <c r="D173" s="124"/>
      <c r="E173" s="114">
        <f t="shared" si="9"/>
        <v>0</v>
      </c>
      <c r="F173" s="70">
        <v>50</v>
      </c>
      <c r="G173" s="70">
        <v>42</v>
      </c>
      <c r="H173" s="96">
        <f t="shared" si="10"/>
        <v>84</v>
      </c>
    </row>
    <row r="174" spans="1:8" ht="31.5" customHeight="1">
      <c r="A174" s="22">
        <v>483</v>
      </c>
      <c r="B174" s="67" t="s">
        <v>126</v>
      </c>
      <c r="C174" s="54">
        <f>C175+C176+C177</f>
        <v>1345</v>
      </c>
      <c r="D174" s="54">
        <f>D175+D176+D177</f>
        <v>929</v>
      </c>
      <c r="E174" s="114">
        <f t="shared" si="9"/>
        <v>69.07063197026022</v>
      </c>
      <c r="F174" s="54">
        <f>F175+F176+F177</f>
        <v>1345</v>
      </c>
      <c r="G174" s="54">
        <f>G175+G176+G177</f>
        <v>154</v>
      </c>
      <c r="H174" s="96">
        <f t="shared" si="10"/>
        <v>11.449814126394052</v>
      </c>
    </row>
    <row r="175" spans="1:8" ht="31.5" customHeight="1">
      <c r="A175" s="20">
        <v>483111</v>
      </c>
      <c r="B175" s="60" t="s">
        <v>95</v>
      </c>
      <c r="C175" s="124">
        <v>100</v>
      </c>
      <c r="D175" s="124"/>
      <c r="E175" s="114">
        <f t="shared" si="9"/>
        <v>0</v>
      </c>
      <c r="F175" s="70">
        <v>100</v>
      </c>
      <c r="G175" s="70">
        <v>0</v>
      </c>
      <c r="H175" s="96">
        <f t="shared" si="10"/>
        <v>0</v>
      </c>
    </row>
    <row r="176" spans="1:8" ht="31.5" customHeight="1">
      <c r="A176" s="20">
        <v>483112</v>
      </c>
      <c r="B176" s="60" t="s">
        <v>111</v>
      </c>
      <c r="C176" s="124">
        <v>300</v>
      </c>
      <c r="D176" s="124"/>
      <c r="E176" s="114">
        <f t="shared" si="9"/>
        <v>0</v>
      </c>
      <c r="F176" s="70">
        <v>300</v>
      </c>
      <c r="G176" s="70">
        <v>154</v>
      </c>
      <c r="H176" s="96">
        <f t="shared" si="10"/>
        <v>51.33333333333333</v>
      </c>
    </row>
    <row r="177" spans="1:8" ht="31.5" customHeight="1">
      <c r="A177" s="20">
        <v>483113</v>
      </c>
      <c r="B177" s="60" t="s">
        <v>207</v>
      </c>
      <c r="C177" s="124">
        <v>945</v>
      </c>
      <c r="D177" s="124">
        <v>929</v>
      </c>
      <c r="E177" s="114">
        <f t="shared" si="9"/>
        <v>98.3068783068783</v>
      </c>
      <c r="F177" s="70">
        <v>945</v>
      </c>
      <c r="G177" s="70">
        <v>0</v>
      </c>
      <c r="H177" s="96">
        <f t="shared" si="10"/>
        <v>0</v>
      </c>
    </row>
    <row r="178" spans="1:8" ht="31.5" customHeight="1">
      <c r="A178" s="19">
        <v>5</v>
      </c>
      <c r="B178" s="59" t="s">
        <v>96</v>
      </c>
      <c r="C178" s="71">
        <f>C179</f>
        <v>10299</v>
      </c>
      <c r="D178" s="27">
        <f>D179</f>
        <v>2427</v>
      </c>
      <c r="E178" s="114">
        <f t="shared" si="9"/>
        <v>23.565394698514417</v>
      </c>
      <c r="F178" s="71">
        <f>F179</f>
        <v>6535</v>
      </c>
      <c r="G178" s="71">
        <f>G179</f>
        <v>1235</v>
      </c>
      <c r="H178" s="96">
        <f t="shared" si="10"/>
        <v>18.898240244835502</v>
      </c>
    </row>
    <row r="179" spans="1:8" ht="31.5" customHeight="1">
      <c r="A179" s="19">
        <v>51</v>
      </c>
      <c r="B179" s="59" t="s">
        <v>97</v>
      </c>
      <c r="C179" s="71">
        <f>C180+C198</f>
        <v>10299</v>
      </c>
      <c r="D179" s="27">
        <f>D180+D198</f>
        <v>2427</v>
      </c>
      <c r="E179" s="114">
        <f t="shared" si="9"/>
        <v>23.565394698514417</v>
      </c>
      <c r="F179" s="71">
        <f>F180+F198</f>
        <v>6535</v>
      </c>
      <c r="G179" s="71">
        <f>G180+G198</f>
        <v>1235</v>
      </c>
      <c r="H179" s="96">
        <f t="shared" si="10"/>
        <v>18.898240244835502</v>
      </c>
    </row>
    <row r="180" spans="1:8" ht="31.5" customHeight="1">
      <c r="A180" s="19">
        <v>512</v>
      </c>
      <c r="B180" s="59" t="s">
        <v>98</v>
      </c>
      <c r="C180" s="71">
        <f>C181+C182+C183+C184+C185+C186+C187+C188+C189+C190+C191+C192+C193+C194+C195+C196+C197</f>
        <v>8699</v>
      </c>
      <c r="D180" s="27">
        <v>2215</v>
      </c>
      <c r="E180" s="114">
        <f t="shared" si="9"/>
        <v>25.462696861708245</v>
      </c>
      <c r="F180" s="71">
        <f>F182+F183+F184+F185+F186+F187+F188+F192+F193+F194+F195+F196+F197</f>
        <v>6235</v>
      </c>
      <c r="G180" s="71">
        <f>G181+G182+G183+G184+G185+G186+G187+G188+G189+G190+G191+G192+G193+G194+G195+G196+G197</f>
        <v>1235</v>
      </c>
      <c r="H180" s="96">
        <f t="shared" si="10"/>
        <v>19.807538091419406</v>
      </c>
    </row>
    <row r="181" spans="1:8" ht="31.5" customHeight="1">
      <c r="A181" s="9">
        <v>512111</v>
      </c>
      <c r="B181" s="62" t="s">
        <v>236</v>
      </c>
      <c r="C181" s="124">
        <v>1500</v>
      </c>
      <c r="D181" s="124">
        <v>1187</v>
      </c>
      <c r="E181" s="114"/>
      <c r="F181" s="129">
        <v>0</v>
      </c>
      <c r="G181" s="129">
        <v>0</v>
      </c>
      <c r="H181" s="96"/>
    </row>
    <row r="182" spans="1:8" ht="31.5" customHeight="1">
      <c r="A182" s="20">
        <v>512211</v>
      </c>
      <c r="B182" s="60" t="s">
        <v>99</v>
      </c>
      <c r="C182" s="124">
        <v>300</v>
      </c>
      <c r="D182" s="124">
        <v>293</v>
      </c>
      <c r="E182" s="114">
        <f t="shared" si="9"/>
        <v>97.66666666666667</v>
      </c>
      <c r="F182" s="70">
        <v>264</v>
      </c>
      <c r="G182" s="70">
        <v>29</v>
      </c>
      <c r="H182" s="96">
        <f t="shared" si="10"/>
        <v>10.984848484848484</v>
      </c>
    </row>
    <row r="183" spans="1:8" ht="31.5" customHeight="1">
      <c r="A183" s="20">
        <v>512212</v>
      </c>
      <c r="B183" s="60" t="s">
        <v>162</v>
      </c>
      <c r="C183" s="124">
        <v>300</v>
      </c>
      <c r="D183" s="124">
        <v>70</v>
      </c>
      <c r="E183" s="114">
        <f t="shared" si="9"/>
        <v>23.333333333333332</v>
      </c>
      <c r="F183" s="70">
        <v>252</v>
      </c>
      <c r="G183" s="70"/>
      <c r="H183" s="96">
        <f t="shared" si="10"/>
        <v>0</v>
      </c>
    </row>
    <row r="184" spans="1:8" ht="31.5" customHeight="1">
      <c r="A184" s="20">
        <v>512221</v>
      </c>
      <c r="B184" s="60" t="s">
        <v>100</v>
      </c>
      <c r="C184" s="124">
        <v>600</v>
      </c>
      <c r="D184" s="124"/>
      <c r="E184" s="114">
        <f t="shared" si="9"/>
        <v>0</v>
      </c>
      <c r="F184" s="70">
        <v>1020</v>
      </c>
      <c r="G184" s="70">
        <v>63</v>
      </c>
      <c r="H184" s="96">
        <f t="shared" si="10"/>
        <v>6.176470588235294</v>
      </c>
    </row>
    <row r="185" spans="1:8" ht="31.5" customHeight="1">
      <c r="A185" s="20">
        <v>512222</v>
      </c>
      <c r="B185" s="60" t="s">
        <v>101</v>
      </c>
      <c r="C185" s="124">
        <v>500</v>
      </c>
      <c r="D185" s="124"/>
      <c r="E185" s="114">
        <f t="shared" si="9"/>
        <v>0</v>
      </c>
      <c r="F185" s="70">
        <v>510</v>
      </c>
      <c r="G185" s="70">
        <v>66</v>
      </c>
      <c r="H185" s="96">
        <f t="shared" si="10"/>
        <v>12.941176470588237</v>
      </c>
    </row>
    <row r="186" spans="1:8" ht="40.5" customHeight="1">
      <c r="A186" s="20">
        <v>512231</v>
      </c>
      <c r="B186" s="60" t="s">
        <v>102</v>
      </c>
      <c r="C186" s="124">
        <v>600</v>
      </c>
      <c r="D186" s="124"/>
      <c r="E186" s="114">
        <f t="shared" si="9"/>
        <v>0</v>
      </c>
      <c r="F186" s="70">
        <v>480</v>
      </c>
      <c r="G186" s="70">
        <v>0</v>
      </c>
      <c r="H186" s="96">
        <f t="shared" si="10"/>
        <v>0</v>
      </c>
    </row>
    <row r="187" spans="1:8" ht="31.5" customHeight="1">
      <c r="A187" s="20">
        <v>512232</v>
      </c>
      <c r="B187" s="60" t="s">
        <v>103</v>
      </c>
      <c r="C187" s="124">
        <v>100</v>
      </c>
      <c r="D187" s="124">
        <v>23</v>
      </c>
      <c r="E187" s="114">
        <f t="shared" si="9"/>
        <v>23</v>
      </c>
      <c r="F187" s="70">
        <v>48</v>
      </c>
      <c r="G187" s="70">
        <v>0</v>
      </c>
      <c r="H187" s="96">
        <f t="shared" si="10"/>
        <v>0</v>
      </c>
    </row>
    <row r="188" spans="1:8" ht="31.5" customHeight="1">
      <c r="A188" s="20">
        <v>512233</v>
      </c>
      <c r="B188" s="60" t="s">
        <v>104</v>
      </c>
      <c r="C188" s="124">
        <v>100</v>
      </c>
      <c r="D188" s="124"/>
      <c r="E188" s="114">
        <f t="shared" si="9"/>
        <v>0</v>
      </c>
      <c r="F188" s="70">
        <v>30</v>
      </c>
      <c r="G188" s="70">
        <v>0</v>
      </c>
      <c r="H188" s="96">
        <f t="shared" si="10"/>
        <v>0</v>
      </c>
    </row>
    <row r="189" spans="1:8" ht="31.5" customHeight="1">
      <c r="A189" s="20">
        <v>512241</v>
      </c>
      <c r="B189" s="61" t="s">
        <v>241</v>
      </c>
      <c r="C189" s="70">
        <v>200</v>
      </c>
      <c r="D189" s="25"/>
      <c r="E189" s="114">
        <f t="shared" si="9"/>
        <v>0</v>
      </c>
      <c r="F189" s="70">
        <v>0</v>
      </c>
      <c r="G189" s="70">
        <v>0</v>
      </c>
      <c r="H189" s="96" t="e">
        <f t="shared" si="10"/>
        <v>#DIV/0!</v>
      </c>
    </row>
    <row r="190" spans="1:8" ht="31.5" customHeight="1">
      <c r="A190" s="20">
        <v>512242</v>
      </c>
      <c r="B190" s="61" t="s">
        <v>242</v>
      </c>
      <c r="C190" s="70">
        <v>100</v>
      </c>
      <c r="D190" s="25"/>
      <c r="E190" s="114">
        <f t="shared" si="9"/>
        <v>0</v>
      </c>
      <c r="F190" s="70">
        <v>0</v>
      </c>
      <c r="G190" s="70">
        <v>0</v>
      </c>
      <c r="H190" s="96" t="e">
        <f t="shared" si="10"/>
        <v>#DIV/0!</v>
      </c>
    </row>
    <row r="191" spans="1:8" ht="31.5" customHeight="1">
      <c r="A191" s="20">
        <v>512251</v>
      </c>
      <c r="B191" s="60" t="s">
        <v>105</v>
      </c>
      <c r="C191" s="70">
        <v>663</v>
      </c>
      <c r="D191" s="25">
        <v>135</v>
      </c>
      <c r="E191" s="114">
        <f>D191/C191*100</f>
        <v>20.361990950226243</v>
      </c>
      <c r="F191" s="70">
        <v>204</v>
      </c>
      <c r="G191" s="70">
        <v>100</v>
      </c>
      <c r="H191" s="96">
        <f>G191/F191*100</f>
        <v>49.01960784313725</v>
      </c>
    </row>
    <row r="192" spans="1:8" ht="31.5" customHeight="1">
      <c r="A192" s="20">
        <v>5122511</v>
      </c>
      <c r="B192" s="64" t="s">
        <v>161</v>
      </c>
      <c r="C192" s="70">
        <v>700</v>
      </c>
      <c r="D192" s="25">
        <v>281</v>
      </c>
      <c r="E192" s="114">
        <f t="shared" si="9"/>
        <v>40.14285714285714</v>
      </c>
      <c r="F192" s="70">
        <v>480</v>
      </c>
      <c r="G192" s="70">
        <v>55</v>
      </c>
      <c r="H192" s="96">
        <f t="shared" si="10"/>
        <v>11.458333333333332</v>
      </c>
    </row>
    <row r="193" spans="1:8" ht="31.5" customHeight="1">
      <c r="A193" s="20">
        <v>512411</v>
      </c>
      <c r="B193" s="64" t="s">
        <v>151</v>
      </c>
      <c r="C193" s="70">
        <v>500</v>
      </c>
      <c r="D193" s="25"/>
      <c r="E193" s="114">
        <f t="shared" si="9"/>
        <v>0</v>
      </c>
      <c r="F193" s="70">
        <v>480</v>
      </c>
      <c r="G193" s="70">
        <v>0</v>
      </c>
      <c r="H193" s="96">
        <f t="shared" si="10"/>
        <v>0</v>
      </c>
    </row>
    <row r="194" spans="1:8" ht="31.5" customHeight="1">
      <c r="A194" s="20">
        <v>512511</v>
      </c>
      <c r="B194" s="60" t="s">
        <v>106</v>
      </c>
      <c r="C194" s="70">
        <v>530</v>
      </c>
      <c r="D194" s="25"/>
      <c r="E194" s="114">
        <f t="shared" si="9"/>
        <v>0</v>
      </c>
      <c r="F194" s="70">
        <v>204</v>
      </c>
      <c r="G194" s="70">
        <v>0</v>
      </c>
      <c r="H194" s="96">
        <f t="shared" si="10"/>
        <v>0</v>
      </c>
    </row>
    <row r="195" spans="1:8" ht="31.5" customHeight="1">
      <c r="A195" s="20">
        <v>512521</v>
      </c>
      <c r="B195" s="60" t="s">
        <v>107</v>
      </c>
      <c r="C195" s="70">
        <v>1106</v>
      </c>
      <c r="D195" s="25">
        <v>106</v>
      </c>
      <c r="E195" s="114">
        <f aca="true" t="shared" si="11" ref="E195:E200">D195/C195*100</f>
        <v>9.584086799276673</v>
      </c>
      <c r="F195" s="70">
        <v>1700</v>
      </c>
      <c r="G195" s="70">
        <v>833</v>
      </c>
      <c r="H195" s="96">
        <f aca="true" t="shared" si="12" ref="H195:H200">G195/F195*100</f>
        <v>49</v>
      </c>
    </row>
    <row r="196" spans="1:8" ht="31.5" customHeight="1">
      <c r="A196" s="20">
        <v>512531</v>
      </c>
      <c r="B196" s="63" t="s">
        <v>124</v>
      </c>
      <c r="C196" s="70">
        <v>400</v>
      </c>
      <c r="D196" s="25"/>
      <c r="E196" s="114">
        <f t="shared" si="11"/>
        <v>0</v>
      </c>
      <c r="F196" s="70">
        <v>360</v>
      </c>
      <c r="G196" s="70">
        <v>0</v>
      </c>
      <c r="H196" s="96">
        <f t="shared" si="12"/>
        <v>0</v>
      </c>
    </row>
    <row r="197" spans="1:8" ht="31.5" customHeight="1">
      <c r="A197" s="20">
        <v>512811</v>
      </c>
      <c r="B197" s="63" t="s">
        <v>160</v>
      </c>
      <c r="C197" s="70">
        <v>500</v>
      </c>
      <c r="D197" s="25">
        <v>120</v>
      </c>
      <c r="E197" s="114">
        <f t="shared" si="11"/>
        <v>24</v>
      </c>
      <c r="F197" s="70">
        <v>407</v>
      </c>
      <c r="G197" s="70">
        <v>89</v>
      </c>
      <c r="H197" s="96">
        <f t="shared" si="12"/>
        <v>21.867321867321866</v>
      </c>
    </row>
    <row r="198" spans="1:8" ht="31.5" customHeight="1">
      <c r="A198" s="121">
        <v>515</v>
      </c>
      <c r="B198" s="67" t="s">
        <v>173</v>
      </c>
      <c r="C198" s="71">
        <f>C199</f>
        <v>1600</v>
      </c>
      <c r="D198" s="27">
        <f>D199</f>
        <v>212</v>
      </c>
      <c r="E198" s="114">
        <f t="shared" si="11"/>
        <v>13.25</v>
      </c>
      <c r="F198" s="71">
        <f>F199</f>
        <v>300</v>
      </c>
      <c r="G198" s="71">
        <f>G199</f>
        <v>0</v>
      </c>
      <c r="H198" s="96">
        <f t="shared" si="12"/>
        <v>0</v>
      </c>
    </row>
    <row r="199" spans="1:8" ht="31.5" customHeight="1" thickBot="1">
      <c r="A199" s="17">
        <v>515111</v>
      </c>
      <c r="B199" s="68" t="s">
        <v>172</v>
      </c>
      <c r="C199" s="73">
        <v>1600</v>
      </c>
      <c r="D199" s="74">
        <v>212</v>
      </c>
      <c r="E199" s="116">
        <f t="shared" si="11"/>
        <v>13.25</v>
      </c>
      <c r="F199" s="73">
        <v>300</v>
      </c>
      <c r="G199" s="73">
        <v>0</v>
      </c>
      <c r="H199" s="103">
        <f t="shared" si="12"/>
        <v>0</v>
      </c>
    </row>
    <row r="200" spans="1:8" ht="31.5" customHeight="1" thickBot="1">
      <c r="A200" s="19"/>
      <c r="B200" s="69" t="s">
        <v>108</v>
      </c>
      <c r="C200" s="109">
        <f>C178+C3</f>
        <v>2147839</v>
      </c>
      <c r="D200" s="111">
        <f>D3+D178</f>
        <v>1332061</v>
      </c>
      <c r="E200" s="116">
        <f t="shared" si="11"/>
        <v>62.018661547723084</v>
      </c>
      <c r="F200" s="109">
        <v>1838643.0000000002</v>
      </c>
      <c r="G200" s="109">
        <f>G3+G178</f>
        <v>1233166</v>
      </c>
      <c r="H200" s="106">
        <f t="shared" si="12"/>
        <v>67.06935495362612</v>
      </c>
    </row>
    <row r="201" spans="6:7" ht="31.5" customHeight="1">
      <c r="F201" s="41"/>
      <c r="G201" s="120"/>
    </row>
    <row r="202" spans="1:5" ht="31.5" customHeight="1">
      <c r="A202" s="30"/>
      <c r="B202" s="30"/>
      <c r="C202" s="110"/>
      <c r="D202" s="110"/>
      <c r="E202" s="117"/>
    </row>
    <row r="203" spans="1:8" ht="31.5" customHeight="1">
      <c r="A203"/>
      <c r="B203" s="39" t="s">
        <v>228</v>
      </c>
      <c r="C203" s="139">
        <v>1228604</v>
      </c>
      <c r="D203" s="139"/>
      <c r="E203" s="117" t="s">
        <v>233</v>
      </c>
      <c r="F203" s="44"/>
      <c r="G203" s="119"/>
      <c r="H203" s="104"/>
    </row>
    <row r="204" spans="1:8" ht="18.75" thickBot="1">
      <c r="A204"/>
      <c r="B204" s="40" t="s">
        <v>229</v>
      </c>
      <c r="C204" s="140">
        <v>1233166</v>
      </c>
      <c r="D204" s="93"/>
      <c r="F204" s="119"/>
      <c r="G204" s="119"/>
      <c r="H204" s="104"/>
    </row>
    <row r="205" spans="1:8" ht="18">
      <c r="A205"/>
      <c r="B205" s="142" t="s">
        <v>246</v>
      </c>
      <c r="C205" s="143">
        <f>C203-C204</f>
        <v>-4562</v>
      </c>
      <c r="D205" s="42"/>
      <c r="F205" s="44"/>
      <c r="G205" s="119"/>
      <c r="H205" s="104"/>
    </row>
    <row r="206" spans="1:8" s="56" customFormat="1" ht="18">
      <c r="A206"/>
      <c r="B206" s="141" t="s">
        <v>245</v>
      </c>
      <c r="C206" s="131">
        <v>-1536</v>
      </c>
      <c r="D206" s="131"/>
      <c r="E206" s="112"/>
      <c r="F206" s="119"/>
      <c r="G206" s="119"/>
      <c r="H206" s="104"/>
    </row>
    <row r="207" spans="2:8" ht="18">
      <c r="B207" s="144" t="s">
        <v>247</v>
      </c>
      <c r="C207" s="138">
        <f>SUM(C205:C206)</f>
        <v>-6098</v>
      </c>
      <c r="D207" s="120"/>
      <c r="F207" s="119"/>
      <c r="G207" s="119"/>
      <c r="H207" s="104"/>
    </row>
    <row r="208" ht="18">
      <c r="B208" s="108"/>
    </row>
    <row r="209" ht="18">
      <c r="B209" s="108"/>
    </row>
    <row r="210" spans="1:3" ht="35.25" customHeight="1">
      <c r="A210" s="155" t="s">
        <v>250</v>
      </c>
      <c r="B210" s="155"/>
      <c r="C210" s="147">
        <v>7633</v>
      </c>
    </row>
    <row r="211" spans="1:4" ht="18">
      <c r="A211" s="145" t="s">
        <v>251</v>
      </c>
      <c r="B211" s="146"/>
      <c r="C211" s="147">
        <v>1536</v>
      </c>
      <c r="D211" s="138"/>
    </row>
    <row r="212" ht="18">
      <c r="B212" s="108"/>
    </row>
    <row r="216" spans="2:8" ht="21" customHeight="1">
      <c r="B216" s="148"/>
      <c r="C216" s="149"/>
      <c r="D216" s="149"/>
      <c r="F216" s="154"/>
      <c r="G216" s="154"/>
      <c r="H216" s="18"/>
    </row>
    <row r="217" spans="2:8" ht="21" customHeight="1">
      <c r="B217" s="148"/>
      <c r="C217" s="149"/>
      <c r="D217" s="149"/>
      <c r="E217" s="150"/>
      <c r="F217" s="149"/>
      <c r="G217" s="151"/>
      <c r="H217" s="18"/>
    </row>
    <row r="218" spans="2:8" ht="18">
      <c r="B218" s="148"/>
      <c r="C218" s="149"/>
      <c r="D218" s="149"/>
      <c r="E218" s="150"/>
      <c r="F218" s="149"/>
      <c r="G218" s="149"/>
      <c r="H218" s="151"/>
    </row>
    <row r="219" spans="2:8" ht="30.75" customHeight="1">
      <c r="B219" s="148"/>
      <c r="C219" s="149"/>
      <c r="D219" s="149"/>
      <c r="E219" s="150"/>
      <c r="F219" s="149"/>
      <c r="G219" s="149"/>
      <c r="H219" s="151"/>
    </row>
    <row r="220" spans="2:8" ht="18">
      <c r="B220" s="148"/>
      <c r="C220" s="149"/>
      <c r="D220" s="149"/>
      <c r="E220" s="150"/>
      <c r="F220" s="149"/>
      <c r="G220" s="149"/>
      <c r="H220" s="151"/>
    </row>
    <row r="228" spans="1:8" s="23" customFormat="1" ht="18">
      <c r="A228" s="24"/>
      <c r="B228" s="24"/>
      <c r="C228" s="108"/>
      <c r="D228" s="108"/>
      <c r="E228" s="112"/>
      <c r="F228" s="118"/>
      <c r="G228" s="118"/>
      <c r="H228" s="102"/>
    </row>
    <row r="230" spans="1:8" s="29" customFormat="1" ht="51.75" customHeight="1">
      <c r="A230" s="24"/>
      <c r="B230" s="24"/>
      <c r="C230" s="108"/>
      <c r="D230" s="108"/>
      <c r="E230" s="112"/>
      <c r="F230" s="118"/>
      <c r="G230" s="118"/>
      <c r="H230" s="102"/>
    </row>
    <row r="231" spans="1:8" s="29" customFormat="1" ht="18" customHeight="1">
      <c r="A231" s="24"/>
      <c r="B231" s="24"/>
      <c r="C231" s="108"/>
      <c r="D231" s="108"/>
      <c r="E231" s="112"/>
      <c r="F231" s="118"/>
      <c r="G231" s="118"/>
      <c r="H231" s="102"/>
    </row>
    <row r="232" spans="1:8" s="29" customFormat="1" ht="18" customHeight="1">
      <c r="A232" s="24"/>
      <c r="B232" s="24"/>
      <c r="C232" s="108"/>
      <c r="D232" s="108"/>
      <c r="E232" s="112"/>
      <c r="F232" s="118"/>
      <c r="G232" s="118"/>
      <c r="H232" s="102"/>
    </row>
    <row r="233" ht="18" customHeight="1"/>
    <row r="235" ht="36.75" customHeight="1"/>
  </sheetData>
  <sheetProtection/>
  <mergeCells count="1">
    <mergeCell ref="A210:B210"/>
  </mergeCells>
  <printOptions/>
  <pageMargins left="0.83" right="0.28" top="0.27" bottom="0.3" header="0.3" footer="0.45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Morić</cp:lastModifiedBy>
  <cp:lastPrinted>2018-03-08T14:35:27Z</cp:lastPrinted>
  <dcterms:created xsi:type="dcterms:W3CDTF">2011-04-14T09:02:26Z</dcterms:created>
  <dcterms:modified xsi:type="dcterms:W3CDTF">2018-03-08T14:36:19Z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